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711-001 - Prodloužení vo..." sheetId="2" r:id="rId2"/>
    <sheet name="Pokyny pro vyplnění" sheetId="3" r:id="rId3"/>
  </sheets>
  <definedNames>
    <definedName name="_xlnm.Print_Area" localSheetId="0">'Rekapitulace stavby'!$D$4:$AO$33,'Rekapitulace stavby'!$C$39:$AQ$53</definedName>
    <definedName name="_xlnm.Print_Titles" localSheetId="0">'Rekapitulace stavby'!$49:$49</definedName>
    <definedName name="_xlnm._FilterDatabase" localSheetId="1" hidden="1">'1711-001 - Prodloužení vo...'!$C$84:$K$228</definedName>
    <definedName name="_xlnm.Print_Area" localSheetId="1">'1711-001 - Prodloužení vo...'!$C$4:$J$36,'1711-001 - Prodloužení vo...'!$C$42:$J$66,'1711-001 - Prodloužení vo...'!$C$72:$K$228</definedName>
    <definedName name="_xlnm.Print_Titles" localSheetId="1">'1711-001 - Prodloužení vo...'!$84:$84</definedName>
    <definedName name="_xlnm.Print_Area" localSheetId="2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2"/>
  <c r="AX52"/>
  <c i="2" r="BI228"/>
  <c r="BH228"/>
  <c r="BG228"/>
  <c r="BF228"/>
  <c r="T228"/>
  <c r="T227"/>
  <c r="T226"/>
  <c r="R228"/>
  <c r="R227"/>
  <c r="R226"/>
  <c r="P228"/>
  <c r="P227"/>
  <c r="P226"/>
  <c r="BK228"/>
  <c r="BK227"/>
  <c r="J227"/>
  <c r="BK226"/>
  <c r="J226"/>
  <c r="J228"/>
  <c r="BE228"/>
  <c r="J65"/>
  <c r="J64"/>
  <c r="BI224"/>
  <c r="BH224"/>
  <c r="BG224"/>
  <c r="BF224"/>
  <c r="T224"/>
  <c r="R224"/>
  <c r="P224"/>
  <c r="BK224"/>
  <c r="J224"/>
  <c r="BE224"/>
  <c r="BI223"/>
  <c r="BH223"/>
  <c r="BG223"/>
  <c r="BF223"/>
  <c r="T223"/>
  <c r="T222"/>
  <c r="R223"/>
  <c r="R222"/>
  <c r="P223"/>
  <c r="P222"/>
  <c r="BK223"/>
  <c r="BK222"/>
  <c r="J222"/>
  <c r="J223"/>
  <c r="BE223"/>
  <c r="J63"/>
  <c r="BI221"/>
  <c r="BH221"/>
  <c r="BG221"/>
  <c r="BF221"/>
  <c r="T221"/>
  <c r="R221"/>
  <c r="P221"/>
  <c r="BK221"/>
  <c r="J221"/>
  <c r="BE221"/>
  <c r="BI219"/>
  <c r="BH219"/>
  <c r="BG219"/>
  <c r="BF219"/>
  <c r="T219"/>
  <c r="T218"/>
  <c r="R219"/>
  <c r="R218"/>
  <c r="P219"/>
  <c r="P218"/>
  <c r="BK219"/>
  <c r="BK218"/>
  <c r="J218"/>
  <c r="J219"/>
  <c r="BE219"/>
  <c r="J62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T152"/>
  <c r="R153"/>
  <c r="R152"/>
  <c r="P153"/>
  <c r="P152"/>
  <c r="BK153"/>
  <c r="BK152"/>
  <c r="J152"/>
  <c r="J153"/>
  <c r="BE153"/>
  <c r="J61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T140"/>
  <c r="R141"/>
  <c r="R140"/>
  <c r="P141"/>
  <c r="P140"/>
  <c r="BK141"/>
  <c r="BK140"/>
  <c r="J140"/>
  <c r="J141"/>
  <c r="BE141"/>
  <c r="J60"/>
  <c r="BI138"/>
  <c r="BH138"/>
  <c r="BG138"/>
  <c r="BF138"/>
  <c r="T138"/>
  <c r="R138"/>
  <c r="P138"/>
  <c r="BK138"/>
  <c r="J138"/>
  <c r="BE138"/>
  <c r="BI136"/>
  <c r="BH136"/>
  <c r="BG136"/>
  <c r="BF136"/>
  <c r="T136"/>
  <c r="T135"/>
  <c r="R136"/>
  <c r="R135"/>
  <c r="P136"/>
  <c r="P135"/>
  <c r="BK136"/>
  <c r="BK135"/>
  <c r="J135"/>
  <c r="J136"/>
  <c r="BE136"/>
  <c r="J59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8"/>
  <c r="F34"/>
  <c i="1" r="BD52"/>
  <c i="2" r="BH88"/>
  <c r="F33"/>
  <c i="1" r="BC52"/>
  <c i="2" r="BG88"/>
  <c r="F32"/>
  <c i="1" r="BB52"/>
  <c i="2" r="BF88"/>
  <c r="J31"/>
  <c i="1" r="AW52"/>
  <c i="2" r="F31"/>
  <c i="1" r="BA52"/>
  <c i="2" r="T88"/>
  <c r="T87"/>
  <c r="T86"/>
  <c r="T85"/>
  <c r="R88"/>
  <c r="R87"/>
  <c r="R86"/>
  <c r="R85"/>
  <c r="P88"/>
  <c r="P87"/>
  <c r="P86"/>
  <c r="P85"/>
  <c i="1" r="AU52"/>
  <c i="2" r="BK88"/>
  <c r="BK87"/>
  <c r="J87"/>
  <c r="BK86"/>
  <c r="J86"/>
  <c r="BK85"/>
  <c r="J85"/>
  <c r="J56"/>
  <c r="J27"/>
  <c i="1" r="AG52"/>
  <c i="2" r="J88"/>
  <c r="BE88"/>
  <c r="J30"/>
  <c i="1" r="AV52"/>
  <c i="2" r="F30"/>
  <c i="1" r="AZ52"/>
  <c i="2" r="J58"/>
  <c r="J57"/>
  <c r="J81"/>
  <c r="F81"/>
  <c r="F79"/>
  <c r="E77"/>
  <c r="J51"/>
  <c r="F51"/>
  <c r="F49"/>
  <c r="E47"/>
  <c r="J36"/>
  <c r="J18"/>
  <c r="E18"/>
  <c r="F82"/>
  <c r="F52"/>
  <c r="J17"/>
  <c r="J12"/>
  <c r="J79"/>
  <c r="J49"/>
  <c r="E7"/>
  <c r="E75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<sst xmlns="http://schemas.openxmlformats.org/spreadsheetml/2006/main">
  <si>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</si>
  <si>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</si>
  <si>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</si>
  <si>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</si>
  <si>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</si>
  <si>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</si>
  <si>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</si>
  <si>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{a3d8b275-5399-4fd9-bd71-da3d8f521c9a}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</si>
  <si>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</si>
  <si>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</si>
  <si>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</si>
  <si>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</si>
  <si>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</si>
  <si>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</si>
  <si>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</si>
  <si>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</si>
  <si>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1711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</si>
  <si>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</si>
  <si>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</si>
  <si>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Prodloužení vodovodního řadu Dobešov - Veselí</t>
  </si>
  <si>
    <t>KSO:</t>
  </si>
  <si>
    <t/>
  </si>
  <si>
    <t>CC-CZ:</t>
  </si>
  <si>
    <t>Místo:</t>
  </si>
  <si>
    <t>Dobešov a Veselí u Oder</t>
  </si>
  <si>
    <t>Datum:</t>
  </si>
  <si>
    <t>11.11.2017</t>
  </si>
  <si>
    <t>Zadavatel:</t>
  </si>
  <si>
    <t>IČ:</t>
  </si>
  <si>
    <t>Město Odry</t>
  </si>
  <si>
    <t>DIČ:</t>
  </si>
  <si>
    <t>Uchazeč:</t>
  </si>
  <si>
    <t>Vyplň údaj</t>
  </si>
  <si>
    <t>Projektant:</t>
  </si>
  <si>
    <t>Ing. Lubomír Novák - AVONA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</si>
  <si>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</si>
  <si>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</si>
  <si>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</si>
  <si>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</si>
  <si>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</si>
  <si>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</si>
  <si>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</si>
  <si>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</si>
  <si>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</si>
  <si>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</si>
  <si>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</si>
  <si>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</si>
  <si>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</si>
  <si>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</si>
  <si>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</si>
  <si>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</si>
  <si>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</si>
  <si>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</si>
  <si>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</si>
  <si>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</si>
  <si>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</si>
  <si>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</si>
  <si>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</si>
  <si>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</si>
  <si>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</si>
  <si>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</si>
  <si>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</si>
  <si>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</si>
  <si>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</si>
  <si>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</si>
  <si>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</si>
  <si>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</si>
  <si>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</si>
  <si>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</si>
  <si>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</si>
  <si>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</si>
  <si>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</si>
  <si>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</si>
  <si>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</si>
  <si>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</si>
  <si>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</si>
  <si>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1711-001</t>
  </si>
  <si>
    <t>Prodloužení vododního řadu Dobešov - Veselí</t>
  </si>
  <si>
    <t>STA</t>
  </si>
  <si>
    <t>1</t>
  </si>
  <si>
    <t>{d6fdcd53-6932-4283-9ffc-ea7ea5db3bc3}</t>
  </si>
  <si>
    <t>2</t>
  </si>
  <si>
    <t>1) Krycí list soupisu</t>
  </si>
  <si>
    <t>2) Rekapitulace</t>
  </si>
  <si>
    <t>3) Soupis prací</t>
  </si>
  <si>
    <t>Zpět na list:</t>
  </si>
  <si>
    <t>Rekapitulace stavby</t>
  </si>
  <si>
    <t>K3</t>
  </si>
  <si>
    <t>štěrkové cesty</t>
  </si>
  <si>
    <t>806,4</t>
  </si>
  <si>
    <t>KRYCÍ LIST SOUPISU</t>
  </si>
  <si>
    <t>Objekt:</t>
  </si>
  <si>
    <t>1711-001 - Prodloužení vododního řadu Dobešov - Veselí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</si>
  <si>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</si>
  <si>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</si>
  <si>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</si>
  <si>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</si>
  <si>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</si>
  <si>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</si>
  <si>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</si>
  <si>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</si>
  <si>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</si>
  <si>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</si>
  <si>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</si>
  <si>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998 - Přesun hmot</t>
  </si>
  <si>
    <t>PSV - Práce a dodávky PSV</t>
  </si>
  <si>
    <t xml:space="preserve">    763 - Konstrukce suché výstavby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</si>
  <si>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</si>
  <si>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</si>
  <si>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</si>
  <si>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</si>
  <si>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</si>
  <si>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</si>
  <si>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</si>
  <si>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</si>
  <si>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</si>
  <si>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</si>
  <si>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</si>
  <si>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</si>
  <si>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</si>
  <si>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</si>
  <si>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</si>
  <si>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</si>
  <si>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</si>
  <si>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</si>
  <si>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</si>
  <si>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113107225</t>
  </si>
  <si>
    <t>Odstranění podkladů nebo krytů s přemístěním hmot na skládku na vzdálenost do 20 m nebo s naložením na dopravní prostředek v ploše jednotlivě přes 200 m2 z kameniva hrubého drceného, o tl. vrstvy přes 400 do 500 mm</t>
  </si>
  <si>
    <t>m2</t>
  </si>
  <si>
    <t>CS ÚRS 2017 02</t>
  </si>
  <si>
    <t>4</t>
  </si>
  <si>
    <t>-925560819</t>
  </si>
  <si>
    <t>VV</t>
  </si>
  <si>
    <t>121101101</t>
  </si>
  <si>
    <t>Sejmutí ornice nebo lesní půdy s vodorovným přemístěním na hromady v místě upotřebení nebo na dočasné či trvalé skládky se složením, na vzdálenost do 50 m</t>
  </si>
  <si>
    <t>m3</t>
  </si>
  <si>
    <t>-742524189</t>
  </si>
  <si>
    <t>(154,5+22+40+220+84+169+263)*0,6*0,15"zeměd. poz"</t>
  </si>
  <si>
    <t>O1</t>
  </si>
  <si>
    <t>Součet</t>
  </si>
  <si>
    <t>3</t>
  </si>
  <si>
    <t>141721116</t>
  </si>
  <si>
    <t>Řízený zemní protlak v hornině tř. 1 až 4, včetně protlačení trub v hloubce do 6 m vnějšího průměru vrtu přes 160 do 225 mm</t>
  </si>
  <si>
    <t>m</t>
  </si>
  <si>
    <t>-1337026988</t>
  </si>
  <si>
    <t>M</t>
  </si>
  <si>
    <t>286131330</t>
  </si>
  <si>
    <t>potrubí vodovodní PE100 PN10 SDR17 6 m, 12 m, 225 x 13,4 mm</t>
  </si>
  <si>
    <t>8</t>
  </si>
  <si>
    <t>1102951839</t>
  </si>
  <si>
    <t>5</t>
  </si>
  <si>
    <t>141721115</t>
  </si>
  <si>
    <t>Řízený zemní protlak v hornině tř. 1 až 4, včetně protlačení trub v hloubce do 6 m vnějšího průměru vrtu přes 125 do 160 mm</t>
  </si>
  <si>
    <t>494879200</t>
  </si>
  <si>
    <t>6</t>
  </si>
  <si>
    <t>286131320</t>
  </si>
  <si>
    <t>potrubí vodovodní PE100 PN10 SDR17 6 m, 12 m, 160 x 9,5 mm</t>
  </si>
  <si>
    <t>1474464710</t>
  </si>
  <si>
    <t>7</t>
  </si>
  <si>
    <t>18130111</t>
  </si>
  <si>
    <t>Rozprostření a urovnání ornice v rovině nebo ve svahu sklonu do 1:5 při souvislé ploše přes 500 m2, tl. vrstvy přes 150 do 200 mm</t>
  </si>
  <si>
    <t>1209880161</t>
  </si>
  <si>
    <t>181411122</t>
  </si>
  <si>
    <t>Založení trávníku na půdě předem připravené plochy do 1000 m2 výsevem včetně utažení lučního na svahu přes 1:5 do 1:2</t>
  </si>
  <si>
    <t>-514236466</t>
  </si>
  <si>
    <t>9</t>
  </si>
  <si>
    <t>005724700</t>
  </si>
  <si>
    <t>osivo směs travní univerzál</t>
  </si>
  <si>
    <t>kg</t>
  </si>
  <si>
    <t>-1456142897</t>
  </si>
  <si>
    <t>571,5*0,03</t>
  </si>
  <si>
    <t>10</t>
  </si>
  <si>
    <t>120001101</t>
  </si>
  <si>
    <t>Příplatek k cenám vykopávek za ztížení vykopávky v blízkosti podzemního vedení nebo výbušnin v horninách jakékoliv třídy</t>
  </si>
  <si>
    <t>1341756445</t>
  </si>
  <si>
    <t>10*2,5*0,6*1,48"kabelové vedení"</t>
  </si>
  <si>
    <t>2*3*0,6*1,48"kanalizace"</t>
  </si>
  <si>
    <t>6*2,5 *0,06*1,48"vodovod"</t>
  </si>
  <si>
    <t>Mezisoučet</t>
  </si>
  <si>
    <t>11</t>
  </si>
  <si>
    <t>132201203</t>
  </si>
  <si>
    <t>Hloubení zapažených i nezapažených rýh šířky do 600 mm s urovnáním dna do předepsaného profilu a spádu v hornině tř. 3 do 100 m3</t>
  </si>
  <si>
    <t>-842577955</t>
  </si>
  <si>
    <t>(3488*0,61*1,4)*0,5</t>
  </si>
  <si>
    <t>12</t>
  </si>
  <si>
    <t>132201209</t>
  </si>
  <si>
    <t>Hloubení zapažených i nezapažených rýh šířky do 600 mm s urovnáním dna do předepsaného profilu a spádu v hornině tř. 3 Příplatek k cenám za lepivost horniny tř. 3</t>
  </si>
  <si>
    <t>665367360</t>
  </si>
  <si>
    <t>13</t>
  </si>
  <si>
    <t>132301203</t>
  </si>
  <si>
    <t>Hloubení zapažených i nezapažených rýh šířky do 600 mm s urovnáním dna do předepsaného profilu a spádu v hornině tř. 4 do 100 m3</t>
  </si>
  <si>
    <t>1202630162</t>
  </si>
  <si>
    <t>878,98</t>
  </si>
  <si>
    <t>14</t>
  </si>
  <si>
    <t>132301209</t>
  </si>
  <si>
    <t>Hloubení zapažených i nezapažených rýh šířky do 600 mm s urovnáním dna do předepsaného profilu a spádu v hornině tř. 4 Příplatek k cenám za lepivost horniny tř. 4</t>
  </si>
  <si>
    <t>981890353</t>
  </si>
  <si>
    <t>132401101</t>
  </si>
  <si>
    <t>Hloubení zapažených i nezapažených rýh šířky do 600 mm s urovnáním dna do předepsaného profilu a spádu v hornině tř. 5 pro jakékoliv množství</t>
  </si>
  <si>
    <t>708689273</t>
  </si>
  <si>
    <t>585,98</t>
  </si>
  <si>
    <t>16</t>
  </si>
  <si>
    <t>-240724803</t>
  </si>
  <si>
    <t>(15+377+42+9+21+14+71+14+78+3+3+3+7+8+29+ 650)*0,6</t>
  </si>
  <si>
    <t>17</t>
  </si>
  <si>
    <t>119001412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</si>
  <si>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betonového, kameninového nebo železobetonového, světlosti DN přes 200 do 500</t>
  </si>
  <si>
    <t>-2078260787</t>
  </si>
  <si>
    <t>2*0,6</t>
  </si>
  <si>
    <t>18</t>
  </si>
  <si>
    <t>119001401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</si>
  <si>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</si>
  <si>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1351726032</t>
  </si>
  <si>
    <t>4*0,6</t>
  </si>
  <si>
    <t>19</t>
  </si>
  <si>
    <t>119001421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</si>
  <si>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</si>
  <si>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-1953804584</t>
  </si>
  <si>
    <t>10*0,6</t>
  </si>
  <si>
    <t>20</t>
  </si>
  <si>
    <t>151101101</t>
  </si>
  <si>
    <t>Zřízení pažení a rozepření stěn rýh pro podzemní vedení pro všechny šířky rýhy příložné pro jakoukoliv mezerovitost, hloubky do 2 m</t>
  </si>
  <si>
    <t>-713726272</t>
  </si>
  <si>
    <t>2*3488*1</t>
  </si>
  <si>
    <t>151101111</t>
  </si>
  <si>
    <t>Odstranění pažení a rozepření stěn rýh pro podzemní vedení s uložením materiálu na vzdálenost do 3 m od kraje výkopu příložné, hloubky do 2 m</t>
  </si>
  <si>
    <t>-1330802758</t>
  </si>
  <si>
    <t>22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</si>
  <si>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</si>
  <si>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</si>
  <si>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-1028130473</t>
  </si>
  <si>
    <t>(3488*0,6*1,4)*0,5</t>
  </si>
  <si>
    <t>23</t>
  </si>
  <si>
    <t>175101101</t>
  </si>
  <si>
    <t>Obsypání objektů nad přilehlým původním terénem sypaninou z vhodných hornin 1 až 4 nebo materiálem uloženým ve vzdálenosti do 3 m od vnějšího kraje objektu pro jakoukoliv míru zhutnění bez prohození sypaniny</t>
  </si>
  <si>
    <t>1452821024</t>
  </si>
  <si>
    <t>3488*0,4*0,6</t>
  </si>
  <si>
    <t>24</t>
  </si>
  <si>
    <t>175101209</t>
  </si>
  <si>
    <t>Obsypání objektů nad přilehlým původním terénem sypaninou z vhodných hornin 1 až 4 nebo materiálem uloženým ve vzdálenosti do 3 m od vnějšího kraje objektu pro jakoukoliv míru zhutnění Příplatek k ceně za prohození sypaniny</t>
  </si>
  <si>
    <t>-566504331</t>
  </si>
  <si>
    <t>25</t>
  </si>
  <si>
    <t>174101103</t>
  </si>
  <si>
    <t>Zásyp sypaninou z jakékoliv horniny s uložením výkopku ve vrstvách se zhutněním zářezů se šikmými stěnami pro podzemní vedení a kolem objektů zřízených v těchto zářezech</t>
  </si>
  <si>
    <t>-1358502280</t>
  </si>
  <si>
    <t>(3488*0,6*1,4)-837,12</t>
  </si>
  <si>
    <t>Vodorovné konstrukce</t>
  </si>
  <si>
    <t>26</t>
  </si>
  <si>
    <t>451573111</t>
  </si>
  <si>
    <t>Lože pod potrubí, stoky a drobné objekty v otevřeném výkopu z písku a štěrkopísku do 63 mm</t>
  </si>
  <si>
    <t>1796321233</t>
  </si>
  <si>
    <t>3488*0,6*0,05</t>
  </si>
  <si>
    <t>27</t>
  </si>
  <si>
    <t>452313131</t>
  </si>
  <si>
    <t>Podkladní a zajišťovací konstrukce z betonu prostého v otevřeném výkopu bloky pro potrubí z betonu tř. C 12/15</t>
  </si>
  <si>
    <t>-172893413</t>
  </si>
  <si>
    <t>24*0,05</t>
  </si>
  <si>
    <t>Komunikace pozemní</t>
  </si>
  <si>
    <t>28</t>
  </si>
  <si>
    <t>564251111</t>
  </si>
  <si>
    <t>Podklad nebo podsyp ze štěrkopísku ŠP s rozprostřením, vlhčením a zhutněním, po zhutnění tl. 150 mm</t>
  </si>
  <si>
    <t>-1450363709</t>
  </si>
  <si>
    <t>29</t>
  </si>
  <si>
    <t>564741113</t>
  </si>
  <si>
    <t>Podklad nebo kryt z kameniva hrubého drceného vel. 32-63 mm s rozprostřením a zhutněním, po zhutnění tl. 150 mm</t>
  </si>
  <si>
    <t>1371385382</t>
  </si>
  <si>
    <t>30</t>
  </si>
  <si>
    <t>564751112</t>
  </si>
  <si>
    <t>Podklad nebo kryt z kameniva hrubého drceného vel. 32-63 mm s rozprostřením a zhutněním, po zhutnění tl. 160 mm</t>
  </si>
  <si>
    <t>-1389451778</t>
  </si>
  <si>
    <t>31</t>
  </si>
  <si>
    <t>569903311</t>
  </si>
  <si>
    <t>Zřízení zemních krajnic z hornin jakékoliv třídy se zhutněním</t>
  </si>
  <si>
    <t>1413120849</t>
  </si>
  <si>
    <t>650*0,6*0,5</t>
  </si>
  <si>
    <t>99</t>
  </si>
  <si>
    <t>583441720</t>
  </si>
  <si>
    <t>štěrkodrť frakce 0-32 třída C</t>
  </si>
  <si>
    <t>t</t>
  </si>
  <si>
    <t>-804794252</t>
  </si>
  <si>
    <t>33</t>
  </si>
  <si>
    <t>573211107</t>
  </si>
  <si>
    <t>Postřik spojovací PS bez posypu kamenivem z asfaltu silničního, v množství 0,30 kg/m2</t>
  </si>
  <si>
    <t>-1856074696</t>
  </si>
  <si>
    <t>34</t>
  </si>
  <si>
    <t>577143111</t>
  </si>
  <si>
    <t>Asfaltový beton vrstva obrusná ACO 8 (ABJ) s rozprostřením a se zhutněním z nemodifikovaného asfaltu v pruhu šířky do 3 m, po zhutnění tl. 50 mm</t>
  </si>
  <si>
    <t>1115775433</t>
  </si>
  <si>
    <t>35</t>
  </si>
  <si>
    <t>577166111</t>
  </si>
  <si>
    <t>Asfaltový beton vrstva ložní ACL 22 (ABVH) s rozprostřením a zhutněním z nemodifikovaného asfaltu v pruhu šířky do 3 m, po zhutnění tl. 70 mm</t>
  </si>
  <si>
    <t>-2131116992</t>
  </si>
  <si>
    <t>36</t>
  </si>
  <si>
    <t>575171111</t>
  </si>
  <si>
    <t>Vsypný makadam VM z kameniva hrubého drceného s rozprostřením, se vsypem z kameniva drceného obaleného asfaltem, po zhutnění tl. 80 mm</t>
  </si>
  <si>
    <t>-1809245878</t>
  </si>
  <si>
    <t>Trubní vedení</t>
  </si>
  <si>
    <t>37</t>
  </si>
  <si>
    <t>857244122</t>
  </si>
  <si>
    <t>Montáž litinových tvarovek na potrubí litinovém tlakovém odbočných na potrubí z trub přírubových v otevřeném výkopu, kanálu nebo v šachtě DN 80</t>
  </si>
  <si>
    <t>kus</t>
  </si>
  <si>
    <t>-1821280345</t>
  </si>
  <si>
    <t>38</t>
  </si>
  <si>
    <t>040008009016</t>
  </si>
  <si>
    <t>VODA+KANAL Příruby S2000 PŘÍRUBA S2000 80/90</t>
  </si>
  <si>
    <t>KS</t>
  </si>
  <si>
    <t>-454600913</t>
  </si>
  <si>
    <t>39</t>
  </si>
  <si>
    <t>851008008016</t>
  </si>
  <si>
    <t>VODA+KANAL Trubní tvarovky TVAROVKA T KUS 80-80</t>
  </si>
  <si>
    <t>1516507804</t>
  </si>
  <si>
    <t>40</t>
  </si>
  <si>
    <t>552512560</t>
  </si>
  <si>
    <t xml:space="preserve">patkové koleno 90° příruba/hrdlo  PN 10-16, DN 90/ příruba DN80</t>
  </si>
  <si>
    <t>1874972554</t>
  </si>
  <si>
    <t>41</t>
  </si>
  <si>
    <t>857264122</t>
  </si>
  <si>
    <t>Montáž litinových tvarovek na potrubí litinovém tlakovém odbočných na potrubí z trub přírubových v otevřeném výkopu, kanálu nebo v šachtě DN 100</t>
  </si>
  <si>
    <t>-1916214492</t>
  </si>
  <si>
    <t>42</t>
  </si>
  <si>
    <t>040010011016</t>
  </si>
  <si>
    <t>VODA+KANAL Příruby S2000 PŘÍRUBA S2000 100/110</t>
  </si>
  <si>
    <t>-980825397</t>
  </si>
  <si>
    <t>43</t>
  </si>
  <si>
    <t>871241141</t>
  </si>
  <si>
    <t>Montáž vodovodního potrubí z plastů v otevřeném výkopu z polyetylenu PE 100 svařovaných na tupo SDR 11/PN16 D 90 x 8,2 mm</t>
  </si>
  <si>
    <t>-1031401036</t>
  </si>
  <si>
    <t>44</t>
  </si>
  <si>
    <t>28613600</t>
  </si>
  <si>
    <t>potrubí dvouvrstvé PE100 s 10% signalizační vrstvou, SDR 11, 90x8,2. L=12m</t>
  </si>
  <si>
    <t>748261326</t>
  </si>
  <si>
    <t>45</t>
  </si>
  <si>
    <t>871251141</t>
  </si>
  <si>
    <t>Montáž vodovodního potrubí z plastů v otevřeném výkopu z polyetylenu PE 100 svařovaných na tupo SDR 11/PN16 D 110 x 10,0 mm</t>
  </si>
  <si>
    <t>-1810756133</t>
  </si>
  <si>
    <t>46</t>
  </si>
  <si>
    <t>28613601</t>
  </si>
  <si>
    <t>potrubí dvouvrstvé PE100 s 10% signalizační vrstvou, SDR 11, 110x10,0. L=12m</t>
  </si>
  <si>
    <t>1986954710</t>
  </si>
  <si>
    <t>47</t>
  </si>
  <si>
    <t>891247111</t>
  </si>
  <si>
    <t>Montáž vodovodních armatur na potrubí hydrantů podzemních (bez osazení poklopů) DN 80</t>
  </si>
  <si>
    <t>56255297</t>
  </si>
  <si>
    <t>48</t>
  </si>
  <si>
    <t>422914520</t>
  </si>
  <si>
    <t>poklop litinový - hydrantový DN 80</t>
  </si>
  <si>
    <t>-787344579</t>
  </si>
  <si>
    <t>49</t>
  </si>
  <si>
    <t>348200000000</t>
  </si>
  <si>
    <t xml:space="preserve">VODA Uliční poklopy PODKLAD. DESKA  POD HYDRANT.POKLOP</t>
  </si>
  <si>
    <t>-839369315</t>
  </si>
  <si>
    <t>50</t>
  </si>
  <si>
    <t>899401113</t>
  </si>
  <si>
    <t>Osazení poklopů litinových hydrantových</t>
  </si>
  <si>
    <t>-809811486</t>
  </si>
  <si>
    <t>51</t>
  </si>
  <si>
    <t>422735900</t>
  </si>
  <si>
    <t>hydrant podzemní DN80 PN16 jednoduchý uzávěr, krycí výška 1250 mm</t>
  </si>
  <si>
    <t>-268278604</t>
  </si>
  <si>
    <t>52</t>
  </si>
  <si>
    <t>891243321</t>
  </si>
  <si>
    <t>Montáž vodovodních armatur na potrubí ventilů odvzdušňovacích nebo zavzdušňovacích mechanických a plovákových přírubových na venkovních řadech DN 80</t>
  </si>
  <si>
    <t>339000895</t>
  </si>
  <si>
    <t>53</t>
  </si>
  <si>
    <t>982208012516</t>
  </si>
  <si>
    <t>VODA Zavzdušňovací a odvzdušňovací ventily HYDRANT ODVZDUŠŇOVACÍ PN 1-16 1305/80</t>
  </si>
  <si>
    <t>808423955</t>
  </si>
  <si>
    <t>54</t>
  </si>
  <si>
    <t>891213321</t>
  </si>
  <si>
    <t>Montáž vodovodních armatur na potrubí ventilů odvzdušňovacích nebo zavzdušňovacích mechanických a plovákových přírubových na venkovních řadech DN 50</t>
  </si>
  <si>
    <t>-1447893578</t>
  </si>
  <si>
    <t>55</t>
  </si>
  <si>
    <t>982205012516</t>
  </si>
  <si>
    <t>VODA Zavzdušňovací a odvzdušňovací ventily HYDRANT ODVZDUŠŇOVACÍ PN 1-16 1305/50</t>
  </si>
  <si>
    <t>785112418</t>
  </si>
  <si>
    <t>56</t>
  </si>
  <si>
    <t>899401111</t>
  </si>
  <si>
    <t>Osazení poklopů litinových ventilových</t>
  </si>
  <si>
    <t>818564802</t>
  </si>
  <si>
    <t>57</t>
  </si>
  <si>
    <t>-606219829</t>
  </si>
  <si>
    <t>58</t>
  </si>
  <si>
    <t>179000000000</t>
  </si>
  <si>
    <t>VODA Uliční poklopy POKLOP ODVZDUŠŇOVACÍ HYDRANTY</t>
  </si>
  <si>
    <t>-816292198</t>
  </si>
  <si>
    <t>59</t>
  </si>
  <si>
    <t>89124721</t>
  </si>
  <si>
    <t>Montáž vodovodních armatur na potrubí hydrantů nadzemních DN 80</t>
  </si>
  <si>
    <t>802015846</t>
  </si>
  <si>
    <t>60</t>
  </si>
  <si>
    <t>891247211</t>
  </si>
  <si>
    <t>-512453261</t>
  </si>
  <si>
    <t>61</t>
  </si>
  <si>
    <t>891241112</t>
  </si>
  <si>
    <t>Montáž vodovodních armatur na potrubí šoupátek nebo klapek uzavíracích v otevřeném výkopu nebo v šachtách s osazením zemní soupravy (bez poklopů) DN 80</t>
  </si>
  <si>
    <t>-1216403351</t>
  </si>
  <si>
    <t>62</t>
  </si>
  <si>
    <t>422211160</t>
  </si>
  <si>
    <t>šoupátko s přírubami, voda, kat.č.: 4000E2 DN 80 mm PN16</t>
  </si>
  <si>
    <t>-382760217</t>
  </si>
  <si>
    <t>63</t>
  </si>
  <si>
    <t>950105000002</t>
  </si>
  <si>
    <t>VODA Zemní soupravy SOUPRAVA ZEMNÍ TELESKOPICKÁ E1-1,3 -1,8 50 (1,3-1,8m)</t>
  </si>
  <si>
    <t>354388615</t>
  </si>
  <si>
    <t>64</t>
  </si>
  <si>
    <t>899401112</t>
  </si>
  <si>
    <t>Osazení poklopů litinových šoupátkových</t>
  </si>
  <si>
    <t>-1495810572</t>
  </si>
  <si>
    <t>65</t>
  </si>
  <si>
    <t>1750KASI0001</t>
  </si>
  <si>
    <t>VODA Uliční poklopy POKLOP ULIČNÍ SAMONIVELAČNÍ ŠOUPÁTKOVÝ (Z.S. TELE) VODA</t>
  </si>
  <si>
    <t>2020720902</t>
  </si>
  <si>
    <t>66</t>
  </si>
  <si>
    <t>891261112</t>
  </si>
  <si>
    <t>Montáž vodovodních armatur na potrubí šoupátek nebo klapek uzavíracích v otevřeném výkopu nebo v šachtách s osazením zemní soupravy (bez poklopů) DN 100</t>
  </si>
  <si>
    <t>-1790025992</t>
  </si>
  <si>
    <t>67</t>
  </si>
  <si>
    <t>422007940</t>
  </si>
  <si>
    <t>kolo ruční ocelové Dk 300 s jehlancovou dírou 19 mm</t>
  </si>
  <si>
    <t>1722081278</t>
  </si>
  <si>
    <t>68</t>
  </si>
  <si>
    <t>422211070</t>
  </si>
  <si>
    <t>šoupátko s přírubami, voda, kat.č.: 4000A DN 100 mm PN16</t>
  </si>
  <si>
    <t>1962808967</t>
  </si>
  <si>
    <t>69</t>
  </si>
  <si>
    <t>877261110</t>
  </si>
  <si>
    <t>Montáž tvarovek na vodovodním plastovém potrubí z polyetylenu PE 100 elektrotvarovek SDR 11/PN16 kolen 22 st. nebo 45 st. d 110</t>
  </si>
  <si>
    <t>-114702631</t>
  </si>
  <si>
    <t>70</t>
  </si>
  <si>
    <t>286149490</t>
  </si>
  <si>
    <t>elektrokoleno 45°, PE 100, PN 16, d 110</t>
  </si>
  <si>
    <t>-1806749036</t>
  </si>
  <si>
    <t>71</t>
  </si>
  <si>
    <t>877241110</t>
  </si>
  <si>
    <t>Montáž tvarovek na vodovodním plastovém potrubí z polyetylenu PE 100 elektrotvarovek SDR 11/PN16 kolen 22 st. nebo 45 st. d 90</t>
  </si>
  <si>
    <t>1874731193</t>
  </si>
  <si>
    <t>72</t>
  </si>
  <si>
    <t>286149480</t>
  </si>
  <si>
    <t>elektrokoleno 45°, PE 100, PN 16, d 90</t>
  </si>
  <si>
    <t>-1738791946</t>
  </si>
  <si>
    <t>73</t>
  </si>
  <si>
    <t>877261113</t>
  </si>
  <si>
    <t>Montáž tvarovek na vodovodním plastovém potrubí z polyetylenu PE 100 elektrotvarovek SDR 11/PN16 T-kusů d 110</t>
  </si>
  <si>
    <t>1236120104</t>
  </si>
  <si>
    <t>74</t>
  </si>
  <si>
    <t>28614968</t>
  </si>
  <si>
    <t>elektro tvarovka T-kus redukovaný, PE 100, PN 16, d 160-63</t>
  </si>
  <si>
    <t>-1000345062</t>
  </si>
  <si>
    <t>75</t>
  </si>
  <si>
    <t>28614970</t>
  </si>
  <si>
    <t>elektro tvarovka T-kus redukovaný, PE 100, PN 16, d 160-110</t>
  </si>
  <si>
    <t>-1458134112</t>
  </si>
  <si>
    <t>76</t>
  </si>
  <si>
    <t>28614960</t>
  </si>
  <si>
    <t>elektro tvarovka T-kus rovnoramenný, PE 100, PN 16, d 90</t>
  </si>
  <si>
    <t>1895964444</t>
  </si>
  <si>
    <t>77</t>
  </si>
  <si>
    <t>877241113</t>
  </si>
  <si>
    <t>Montáž tvarovek na vodovodním plastovém potrubí z polyetylenu PE 100 elektrotvarovek SDR 11/PN16 T-kusů d 90</t>
  </si>
  <si>
    <t>-1465451967</t>
  </si>
  <si>
    <t>78</t>
  </si>
  <si>
    <t>877261101</t>
  </si>
  <si>
    <t>Montáž tvarovek na vodovodním plastovém potrubí z polyetylenu PE 100 elektrotvarovek SDR 11/PN16 spojek, oblouků nebo redukcí d 110</t>
  </si>
  <si>
    <t>-338846666</t>
  </si>
  <si>
    <t>79</t>
  </si>
  <si>
    <t>28653549</t>
  </si>
  <si>
    <t>tvarovka tlaková T IPE D 110 mm</t>
  </si>
  <si>
    <t>-1983419931</t>
  </si>
  <si>
    <t>80</t>
  </si>
  <si>
    <t>877241101</t>
  </si>
  <si>
    <t>Montáž tvarovek na vodovodním plastovém potrubí z polyetylenu PE 100 elektrotvarovek SDR 11/PN16 spojek, oblouků nebo redukcí d 90</t>
  </si>
  <si>
    <t>899694591</t>
  </si>
  <si>
    <t>81</t>
  </si>
  <si>
    <t>286159740</t>
  </si>
  <si>
    <t>elektrospojka SDR 11, PE 100, PN 16 d 90</t>
  </si>
  <si>
    <t>-1318639912</t>
  </si>
  <si>
    <t>82</t>
  </si>
  <si>
    <t>286123440</t>
  </si>
  <si>
    <t xml:space="preserve">nákružek lemový  PE100 SDR 11, d 90</t>
  </si>
  <si>
    <t>1838632011</t>
  </si>
  <si>
    <t>83</t>
  </si>
  <si>
    <t>286123940</t>
  </si>
  <si>
    <t>příruba plastová PP kanalizačního potrubí PN 10/16, d 90 DN 80</t>
  </si>
  <si>
    <t>2044142383</t>
  </si>
  <si>
    <t>84</t>
  </si>
  <si>
    <t>20812168</t>
  </si>
  <si>
    <t>85</t>
  </si>
  <si>
    <t>28653527</t>
  </si>
  <si>
    <t>koleno tlakové 90° IPE D 75 mm</t>
  </si>
  <si>
    <t>-1906264629</t>
  </si>
  <si>
    <t>86</t>
  </si>
  <si>
    <t>28653528</t>
  </si>
  <si>
    <t>koleno tlakové 90° IPE D 90 mm</t>
  </si>
  <si>
    <t>-1958588664</t>
  </si>
  <si>
    <t>87</t>
  </si>
  <si>
    <t>28653525</t>
  </si>
  <si>
    <t>koleno tlakové 90° IPE D 50 mm</t>
  </si>
  <si>
    <t>295322220</t>
  </si>
  <si>
    <t>88</t>
  </si>
  <si>
    <t>28615182</t>
  </si>
  <si>
    <t>T-kus, SDR11, PE100, d 180</t>
  </si>
  <si>
    <t>1792330799</t>
  </si>
  <si>
    <t>89</t>
  </si>
  <si>
    <t>877211101</t>
  </si>
  <si>
    <t>Montáž tvarovek na vodovodním plastovém potrubí z polyetylenu PE 100 elektrotvarovek SDR 11/PN16 spojek, oblouků nebo redukcí d 63</t>
  </si>
  <si>
    <t>419343858</t>
  </si>
  <si>
    <t>90</t>
  </si>
  <si>
    <t>286159720</t>
  </si>
  <si>
    <t>elektrospojka SDR 11, PE 100, PN 16 d 63</t>
  </si>
  <si>
    <t>-1489663699</t>
  </si>
  <si>
    <t>91</t>
  </si>
  <si>
    <t>286123920</t>
  </si>
  <si>
    <t xml:space="preserve">příruba plastová PP kanalizačního potrubí PN 10/16, d  63 DN 50</t>
  </si>
  <si>
    <t>-152644472</t>
  </si>
  <si>
    <t>92</t>
  </si>
  <si>
    <t>286123420</t>
  </si>
  <si>
    <t xml:space="preserve">nákružek lemový  PE100 SDR 11, d 63</t>
  </si>
  <si>
    <t>-1528076328</t>
  </si>
  <si>
    <t>93</t>
  </si>
  <si>
    <t>892271111</t>
  </si>
  <si>
    <t>Tlakové zkoušky vodou na potrubí DN 100 nebo 125</t>
  </si>
  <si>
    <t>315860045</t>
  </si>
  <si>
    <t>94</t>
  </si>
  <si>
    <t>892273122</t>
  </si>
  <si>
    <t>Proplach a dezinfekce vodovodního potrubí DN od 80 do 125</t>
  </si>
  <si>
    <t>-1096169146</t>
  </si>
  <si>
    <t>Ostatní konstrukce a práce, bourání</t>
  </si>
  <si>
    <t>95</t>
  </si>
  <si>
    <t>919735112</t>
  </si>
  <si>
    <t>Řezání stávajícího živičného krytu nebo podkladu hloubky přes 50 do 100 mm</t>
  </si>
  <si>
    <t>998947916</t>
  </si>
  <si>
    <t>5+3+33+4+111+37+106+39+180+59+19+9+(34+6+14)*2</t>
  </si>
  <si>
    <t>96</t>
  </si>
  <si>
    <t>919735122</t>
  </si>
  <si>
    <t>Řezání stávajícího betonového krytu nebo podkladu hloubky přes 50 do 100 mm</t>
  </si>
  <si>
    <t>2003234767</t>
  </si>
  <si>
    <t>998</t>
  </si>
  <si>
    <t>Přesun hmot</t>
  </si>
  <si>
    <t>100</t>
  </si>
  <si>
    <t>998225111</t>
  </si>
  <si>
    <t>Přesun hmot pro komunikace s krytem z kameniva, monolitickým betonovým nebo živičným dopravní vzdálenost do 200 m jakékoliv délky objektu</t>
  </si>
  <si>
    <t>662487289</t>
  </si>
  <si>
    <t>97</t>
  </si>
  <si>
    <t>998276101</t>
  </si>
  <si>
    <t>Přesun hmot pro trubní vedení hloubené z trub z plastických hmot nebo sklolaminátových pro vodovody nebo kanalizace v otevřeném výkopu dopravní vzdálenost do 15 m</t>
  </si>
  <si>
    <t>1733114133</t>
  </si>
  <si>
    <t>21,349</t>
  </si>
  <si>
    <t>PSV</t>
  </si>
  <si>
    <t>Práce a dodávky PSV</t>
  </si>
  <si>
    <t>763</t>
  </si>
  <si>
    <t>Konstrukce suché výstavby</t>
  </si>
  <si>
    <t>98</t>
  </si>
  <si>
    <t>763121922</t>
  </si>
  <si>
    <t>Zhotovení otvorů v předsazených a šachtových stěnách ze sádrokartonových desek pro prostupy (voda, elektro, topení, VZT), osvětlení, okna, revizní klapky včetně vyztužení profily pro stěnu tl. přes 100 mm, velikost přes 0,10 do 0,25 m2</t>
  </si>
  <si>
    <t>1545212664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</si>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</sst>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none">
        <fgColor indexed="64"/>
        <bgColor indexed="65"/>
      </patternFill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5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5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3" fillId="5" borderId="10" xfId="0" applyFont="1" applyFill="1" applyBorder="1" applyAlignment="1" applyProtection="1">
      <alignment horizontal="left"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0" fontId="2" fillId="6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32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4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4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8" fillId="0" borderId="29" xfId="0" applyFont="1" applyBorder="1" applyAlignment="1">
      <alignment vertical="center" wrapText="1"/>
      <protection locked="0"/>
    </xf>
    <xf numFmtId="0" fontId="38" fillId="0" borderId="30" xfId="0" applyFont="1" applyBorder="1" applyAlignment="1">
      <alignment vertical="center" wrapText="1"/>
      <protection locked="0"/>
    </xf>
    <xf numFmtId="0" fontId="38" fillId="0" borderId="31" xfId="0" applyFont="1" applyBorder="1" applyAlignment="1">
      <alignment vertical="center" wrapText="1"/>
      <protection locked="0"/>
    </xf>
    <xf numFmtId="0" fontId="38" fillId="0" borderId="32" xfId="0" applyFont="1" applyBorder="1" applyAlignment="1">
      <alignment horizontal="center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8" fillId="0" borderId="33" xfId="0" applyFont="1" applyBorder="1" applyAlignment="1">
      <alignment horizontal="center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horizontal="left" wrapText="1"/>
      <protection locked="0"/>
    </xf>
    <xf numFmtId="0" fontId="38" fillId="0" borderId="33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49" fontId="41" fillId="0" borderId="1" xfId="0" applyNumberFormat="1" applyFont="1" applyBorder="1" applyAlignment="1">
      <alignment horizontal="left" vertical="center" wrapText="1"/>
      <protection locked="0"/>
    </xf>
    <xf numFmtId="49" fontId="41" fillId="0" borderId="1" xfId="0" applyNumberFormat="1" applyFont="1" applyBorder="1" applyAlignment="1">
      <alignment vertical="center" wrapText="1"/>
      <protection locked="0"/>
    </xf>
    <xf numFmtId="0" fontId="38" fillId="0" borderId="35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vertical="center" wrapText="1"/>
      <protection locked="0"/>
    </xf>
    <xf numFmtId="0" fontId="38" fillId="0" borderId="36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top"/>
      <protection locked="0"/>
    </xf>
    <xf numFmtId="0" fontId="38" fillId="0" borderId="0" xfId="0" applyFont="1" applyAlignment="1">
      <alignment vertical="top"/>
      <protection locked="0"/>
    </xf>
    <xf numFmtId="0" fontId="38" fillId="0" borderId="29" xfId="0" applyFont="1" applyBorder="1" applyAlignment="1">
      <alignment horizontal="left" vertical="center"/>
      <protection locked="0"/>
    </xf>
    <xf numFmtId="0" fontId="38" fillId="0" borderId="30" xfId="0" applyFont="1" applyBorder="1" applyAlignment="1">
      <alignment horizontal="left" vertical="center"/>
      <protection locked="0"/>
    </xf>
    <xf numFmtId="0" fontId="38" fillId="0" borderId="31" xfId="0" applyFont="1" applyBorder="1" applyAlignment="1">
      <alignment horizontal="left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center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1" fillId="0" borderId="32" xfId="0" applyFont="1" applyBorder="1" applyAlignment="1">
      <alignment horizontal="left" vertical="center"/>
      <protection locked="0"/>
    </xf>
    <xf numFmtId="0" fontId="41" fillId="2" borderId="1" xfId="0" applyFont="1" applyFill="1" applyBorder="1" applyAlignment="1">
      <alignment horizontal="left" vertical="center"/>
      <protection locked="0"/>
    </xf>
    <xf numFmtId="0" fontId="41" fillId="2" borderId="1" xfId="0" applyFont="1" applyFill="1" applyBorder="1" applyAlignment="1">
      <alignment horizontal="center" vertical="center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38" fillId="0" borderId="29" xfId="0" applyFont="1" applyBorder="1" applyAlignment="1">
      <alignment horizontal="left" vertical="center" wrapText="1"/>
      <protection locked="0"/>
    </xf>
    <xf numFmtId="0" fontId="38" fillId="0" borderId="30" xfId="0" applyFont="1" applyBorder="1" applyAlignment="1">
      <alignment horizontal="left" vertical="center" wrapText="1"/>
      <protection locked="0"/>
    </xf>
    <xf numFmtId="0" fontId="38" fillId="0" borderId="3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/>
      <protection locked="0"/>
    </xf>
    <xf numFmtId="0" fontId="41" fillId="0" borderId="35" xfId="0" applyFont="1" applyBorder="1" applyAlignment="1">
      <alignment horizontal="left" vertical="center" wrapText="1"/>
      <protection locked="0"/>
    </xf>
    <xf numFmtId="0" fontId="41" fillId="0" borderId="34" xfId="0" applyFont="1" applyBorder="1" applyAlignment="1">
      <alignment horizontal="left" vertical="center" wrapText="1"/>
      <protection locked="0"/>
    </xf>
    <xf numFmtId="0" fontId="41" fillId="0" borderId="36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top"/>
      <protection locked="0"/>
    </xf>
    <xf numFmtId="0" fontId="41" fillId="0" borderId="1" xfId="0" applyFont="1" applyBorder="1" applyAlignment="1">
      <alignment horizontal="center" vertical="top"/>
      <protection locked="0"/>
    </xf>
    <xf numFmtId="0" fontId="41" fillId="0" borderId="35" xfId="0" applyFont="1" applyBorder="1" applyAlignment="1">
      <alignment horizontal="left" vertical="center"/>
      <protection locked="0"/>
    </xf>
    <xf numFmtId="0" fontId="41" fillId="0" borderId="36" xfId="0" applyFont="1" applyBorder="1" applyAlignment="1">
      <alignment horizontal="left" vertical="center"/>
      <protection locked="0"/>
    </xf>
    <xf numFmtId="0" fontId="43" fillId="0" borderId="0" xfId="0" applyFont="1" applyAlignment="1">
      <alignment vertical="center"/>
      <protection locked="0"/>
    </xf>
    <xf numFmtId="0" fontId="40" fillId="0" borderId="1" xfId="0" applyFont="1" applyBorder="1" applyAlignment="1">
      <alignment vertical="center"/>
      <protection locked="0"/>
    </xf>
    <xf numFmtId="0" fontId="43" fillId="0" borderId="34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1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0" fillId="0" borderId="34" xfId="0" applyFont="1" applyBorder="1" applyAlignment="1">
      <alignment horizontal="left"/>
      <protection locked="0"/>
    </xf>
    <xf numFmtId="0" fontId="43" fillId="0" borderId="34" xfId="0" applyFont="1" applyBorder="1" applyAlignment="1">
      <protection locked="0"/>
    </xf>
    <xf numFmtId="0" fontId="38" fillId="0" borderId="32" xfId="0" applyFont="1" applyBorder="1" applyAlignment="1">
      <alignment vertical="top"/>
      <protection locked="0"/>
    </xf>
    <xf numFmtId="0" fontId="38" fillId="0" borderId="33" xfId="0" applyFont="1" applyBorder="1" applyAlignment="1">
      <alignment vertical="top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35" xfId="0" applyFont="1" applyBorder="1" applyAlignment="1">
      <alignment vertical="top"/>
      <protection locked="0"/>
    </xf>
    <xf numFmtId="0" fontId="38" fillId="0" borderId="34" xfId="0" applyFont="1" applyBorder="1" applyAlignment="1">
      <alignment vertical="top"/>
      <protection locked="0"/>
    </xf>
    <xf numFmtId="0" fontId="38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17</v>
      </c>
      <c r="BS5" s="23" t="s">
        <v>8</v>
      </c>
    </row>
    <row r="6" ht="36.96" customHeight="1">
      <c r="B6" s="27"/>
      <c r="C6" s="28"/>
      <c r="D6" s="36" t="s">
        <v>18</v>
      </c>
      <c r="E6" s="28"/>
      <c r="F6" s="28"/>
      <c r="G6" s="28"/>
      <c r="H6" s="28"/>
      <c r="I6" s="28"/>
      <c r="J6" s="28"/>
      <c r="K6" s="37" t="s">
        <v>19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21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25</v>
      </c>
      <c r="AL8" s="28"/>
      <c r="AM8" s="28"/>
      <c r="AN8" s="40" t="s">
        <v>26</v>
      </c>
      <c r="AO8" s="28"/>
      <c r="AP8" s="28"/>
      <c r="AQ8" s="30"/>
      <c r="BE8" s="38"/>
      <c r="BS8" s="23" t="s">
        <v>8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28</v>
      </c>
      <c r="AL10" s="28"/>
      <c r="AM10" s="28"/>
      <c r="AN10" s="34" t="s">
        <v>21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30</v>
      </c>
      <c r="AL11" s="28"/>
      <c r="AM11" s="28"/>
      <c r="AN11" s="34" t="s">
        <v>21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28</v>
      </c>
      <c r="AL13" s="28"/>
      <c r="AM13" s="28"/>
      <c r="AN13" s="41" t="s">
        <v>32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1" t="s">
        <v>32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30</v>
      </c>
      <c r="AL14" s="28"/>
      <c r="AM14" s="28"/>
      <c r="AN14" s="41" t="s">
        <v>32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28</v>
      </c>
      <c r="AL16" s="28"/>
      <c r="AM16" s="28"/>
      <c r="AN16" s="34" t="s">
        <v>21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30</v>
      </c>
      <c r="AL17" s="28"/>
      <c r="AM17" s="28"/>
      <c r="AN17" s="34" t="s">
        <v>21</v>
      </c>
      <c r="AO17" s="28"/>
      <c r="AP17" s="28"/>
      <c r="AQ17" s="30"/>
      <c r="BE17" s="38"/>
      <c r="BS17" s="23" t="s">
        <v>35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16.5" customHeight="1">
      <c r="B20" s="27"/>
      <c r="C20" s="28"/>
      <c r="D20" s="28"/>
      <c r="E20" s="43" t="s">
        <v>21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37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38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39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40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41</v>
      </c>
      <c r="E26" s="53"/>
      <c r="F26" s="54" t="s">
        <v>42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43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44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45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46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47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48</v>
      </c>
      <c r="U32" s="60"/>
      <c r="V32" s="60"/>
      <c r="W32" s="60"/>
      <c r="X32" s="62" t="s">
        <v>49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1"/>
    </row>
    <row r="39" s="1" customFormat="1" ht="36.96" customHeight="1">
      <c r="B39" s="45"/>
      <c r="C39" s="72" t="s">
        <v>50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1"/>
    </row>
    <row r="40" s="1" customFormat="1" ht="6.96" customHeight="1">
      <c r="B40" s="4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1"/>
    </row>
    <row r="41" s="3" customFormat="1" ht="14.4" customHeight="1">
      <c r="B41" s="74"/>
      <c r="C41" s="75" t="s">
        <v>15</v>
      </c>
      <c r="D41" s="76"/>
      <c r="E41" s="76"/>
      <c r="F41" s="76"/>
      <c r="G41" s="76"/>
      <c r="H41" s="76"/>
      <c r="I41" s="76"/>
      <c r="J41" s="76"/>
      <c r="K41" s="76"/>
      <c r="L41" s="76" t="str">
        <f>K5</f>
        <v>1711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7"/>
    </row>
    <row r="42" s="4" customFormat="1" ht="36.96" customHeight="1">
      <c r="B42" s="78"/>
      <c r="C42" s="79" t="s">
        <v>18</v>
      </c>
      <c r="D42" s="80"/>
      <c r="E42" s="80"/>
      <c r="F42" s="80"/>
      <c r="G42" s="80"/>
      <c r="H42" s="80"/>
      <c r="I42" s="80"/>
      <c r="J42" s="80"/>
      <c r="K42" s="80"/>
      <c r="L42" s="81" t="str">
        <f>K6</f>
        <v>Prodloužení vodovodního řadu Dobešov - Veselí</v>
      </c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2"/>
    </row>
    <row r="43" s="1" customFormat="1" ht="6.96" customHeight="1">
      <c r="B43" s="45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1"/>
    </row>
    <row r="44" s="1" customFormat="1">
      <c r="B44" s="45"/>
      <c r="C44" s="75" t="s">
        <v>23</v>
      </c>
      <c r="D44" s="73"/>
      <c r="E44" s="73"/>
      <c r="F44" s="73"/>
      <c r="G44" s="73"/>
      <c r="H44" s="73"/>
      <c r="I44" s="73"/>
      <c r="J44" s="73"/>
      <c r="K44" s="73"/>
      <c r="L44" s="83" t="str">
        <f>IF(K8="","",K8)</f>
        <v>Dobešov a Veselí u Oder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5" t="s">
        <v>25</v>
      </c>
      <c r="AJ44" s="73"/>
      <c r="AK44" s="73"/>
      <c r="AL44" s="73"/>
      <c r="AM44" s="84" t="str">
        <f>IF(AN8= "","",AN8)</f>
        <v>11.11.2017</v>
      </c>
      <c r="AN44" s="84"/>
      <c r="AO44" s="73"/>
      <c r="AP44" s="73"/>
      <c r="AQ44" s="73"/>
      <c r="AR44" s="71"/>
    </row>
    <row r="45" s="1" customFormat="1" ht="6.96" customHeight="1">
      <c r="B45" s="45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1"/>
    </row>
    <row r="46" s="1" customFormat="1">
      <c r="B46" s="45"/>
      <c r="C46" s="75" t="s">
        <v>27</v>
      </c>
      <c r="D46" s="73"/>
      <c r="E46" s="73"/>
      <c r="F46" s="73"/>
      <c r="G46" s="73"/>
      <c r="H46" s="73"/>
      <c r="I46" s="73"/>
      <c r="J46" s="73"/>
      <c r="K46" s="73"/>
      <c r="L46" s="76" t="str">
        <f>IF(E11= "","",E11)</f>
        <v>Město Odry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5" t="s">
        <v>33</v>
      </c>
      <c r="AJ46" s="73"/>
      <c r="AK46" s="73"/>
      <c r="AL46" s="73"/>
      <c r="AM46" s="76" t="str">
        <f>IF(E17="","",E17)</f>
        <v>Ing. Lubomír Novák - AVONA</v>
      </c>
      <c r="AN46" s="76"/>
      <c r="AO46" s="76"/>
      <c r="AP46" s="76"/>
      <c r="AQ46" s="73"/>
      <c r="AR46" s="71"/>
      <c r="AS46" s="85" t="s">
        <v>51</v>
      </c>
      <c r="AT46" s="86"/>
      <c r="AU46" s="87"/>
      <c r="AV46" s="87"/>
      <c r="AW46" s="87"/>
      <c r="AX46" s="87"/>
      <c r="AY46" s="87"/>
      <c r="AZ46" s="87"/>
      <c r="BA46" s="87"/>
      <c r="BB46" s="87"/>
      <c r="BC46" s="87"/>
      <c r="BD46" s="88"/>
    </row>
    <row r="47" s="1" customFormat="1">
      <c r="B47" s="45"/>
      <c r="C47" s="75" t="s">
        <v>31</v>
      </c>
      <c r="D47" s="73"/>
      <c r="E47" s="73"/>
      <c r="F47" s="73"/>
      <c r="G47" s="73"/>
      <c r="H47" s="73"/>
      <c r="I47" s="73"/>
      <c r="J47" s="73"/>
      <c r="K47" s="73"/>
      <c r="L47" s="76" t="str">
        <f>IF(E14= "Vyplň údaj","",E14)</f>
        <v/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1"/>
      <c r="AS47" s="89"/>
      <c r="AT47" s="90"/>
      <c r="AU47" s="91"/>
      <c r="AV47" s="91"/>
      <c r="AW47" s="91"/>
      <c r="AX47" s="91"/>
      <c r="AY47" s="91"/>
      <c r="AZ47" s="91"/>
      <c r="BA47" s="91"/>
      <c r="BB47" s="91"/>
      <c r="BC47" s="91"/>
      <c r="BD47" s="92"/>
    </row>
    <row r="48" s="1" customFormat="1" ht="10.8" customHeight="1">
      <c r="B48" s="45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1"/>
      <c r="AS48" s="9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94"/>
    </row>
    <row r="49" s="1" customFormat="1" ht="29.28" customHeight="1">
      <c r="B49" s="45"/>
      <c r="C49" s="95" t="s">
        <v>52</v>
      </c>
      <c r="D49" s="96"/>
      <c r="E49" s="96"/>
      <c r="F49" s="96"/>
      <c r="G49" s="96"/>
      <c r="H49" s="97"/>
      <c r="I49" s="98" t="s">
        <v>53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9" t="s">
        <v>54</v>
      </c>
      <c r="AH49" s="96"/>
      <c r="AI49" s="96"/>
      <c r="AJ49" s="96"/>
      <c r="AK49" s="96"/>
      <c r="AL49" s="96"/>
      <c r="AM49" s="96"/>
      <c r="AN49" s="98" t="s">
        <v>55</v>
      </c>
      <c r="AO49" s="96"/>
      <c r="AP49" s="96"/>
      <c r="AQ49" s="100" t="s">
        <v>56</v>
      </c>
      <c r="AR49" s="71"/>
      <c r="AS49" s="101" t="s">
        <v>57</v>
      </c>
      <c r="AT49" s="102" t="s">
        <v>58</v>
      </c>
      <c r="AU49" s="102" t="s">
        <v>59</v>
      </c>
      <c r="AV49" s="102" t="s">
        <v>60</v>
      </c>
      <c r="AW49" s="102" t="s">
        <v>61</v>
      </c>
      <c r="AX49" s="102" t="s">
        <v>62</v>
      </c>
      <c r="AY49" s="102" t="s">
        <v>63</v>
      </c>
      <c r="AZ49" s="102" t="s">
        <v>64</v>
      </c>
      <c r="BA49" s="102" t="s">
        <v>65</v>
      </c>
      <c r="BB49" s="102" t="s">
        <v>66</v>
      </c>
      <c r="BC49" s="102" t="s">
        <v>67</v>
      </c>
      <c r="BD49" s="103" t="s">
        <v>68</v>
      </c>
    </row>
    <row r="50" s="1" customFormat="1" ht="10.8" customHeight="1">
      <c r="B50" s="45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1"/>
      <c r="AS50" s="104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6"/>
    </row>
    <row r="51" s="4" customFormat="1" ht="32.4" customHeight="1">
      <c r="B51" s="78"/>
      <c r="C51" s="107" t="s">
        <v>69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9">
        <f>ROUND(AG52,2)</f>
        <v>0</v>
      </c>
      <c r="AH51" s="109"/>
      <c r="AI51" s="109"/>
      <c r="AJ51" s="109"/>
      <c r="AK51" s="109"/>
      <c r="AL51" s="109"/>
      <c r="AM51" s="109"/>
      <c r="AN51" s="110">
        <f>SUM(AG51,AT51)</f>
        <v>0</v>
      </c>
      <c r="AO51" s="110"/>
      <c r="AP51" s="110"/>
      <c r="AQ51" s="111" t="s">
        <v>21</v>
      </c>
      <c r="AR51" s="82"/>
      <c r="AS51" s="112">
        <f>ROUND(AS52,2)</f>
        <v>0</v>
      </c>
      <c r="AT51" s="113">
        <f>ROUND(SUM(AV51:AW51),2)</f>
        <v>0</v>
      </c>
      <c r="AU51" s="114">
        <f>ROUND(AU52,5)</f>
        <v>0</v>
      </c>
      <c r="AV51" s="113">
        <f>ROUND(AZ51*L26,2)</f>
        <v>0</v>
      </c>
      <c r="AW51" s="113">
        <f>ROUND(BA51*L27,2)</f>
        <v>0</v>
      </c>
      <c r="AX51" s="113">
        <f>ROUND(BB51*L26,2)</f>
        <v>0</v>
      </c>
      <c r="AY51" s="113">
        <f>ROUND(BC51*L27,2)</f>
        <v>0</v>
      </c>
      <c r="AZ51" s="113">
        <f>ROUND(AZ52,2)</f>
        <v>0</v>
      </c>
      <c r="BA51" s="113">
        <f>ROUND(BA52,2)</f>
        <v>0</v>
      </c>
      <c r="BB51" s="113">
        <f>ROUND(BB52,2)</f>
        <v>0</v>
      </c>
      <c r="BC51" s="113">
        <f>ROUND(BC52,2)</f>
        <v>0</v>
      </c>
      <c r="BD51" s="115">
        <f>ROUND(BD52,2)</f>
        <v>0</v>
      </c>
      <c r="BS51" s="116" t="s">
        <v>70</v>
      </c>
      <c r="BT51" s="116" t="s">
        <v>71</v>
      </c>
      <c r="BU51" s="117" t="s">
        <v>72</v>
      </c>
      <c r="BV51" s="116" t="s">
        <v>73</v>
      </c>
      <c r="BW51" s="116" t="s">
        <v>7</v>
      </c>
      <c r="BX51" s="116" t="s">
        <v>74</v>
      </c>
      <c r="CL51" s="116" t="s">
        <v>21</v>
      </c>
    </row>
    <row r="52" s="5" customFormat="1" ht="31.5" customHeight="1">
      <c r="A52" s="118" t="s">
        <v>75</v>
      </c>
      <c r="B52" s="119"/>
      <c r="C52" s="120"/>
      <c r="D52" s="121" t="s">
        <v>76</v>
      </c>
      <c r="E52" s="121"/>
      <c r="F52" s="121"/>
      <c r="G52" s="121"/>
      <c r="H52" s="121"/>
      <c r="I52" s="122"/>
      <c r="J52" s="121" t="s">
        <v>77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'1711-001 - Prodloužení vo...'!J27</f>
        <v>0</v>
      </c>
      <c r="AH52" s="122"/>
      <c r="AI52" s="122"/>
      <c r="AJ52" s="122"/>
      <c r="AK52" s="122"/>
      <c r="AL52" s="122"/>
      <c r="AM52" s="122"/>
      <c r="AN52" s="123">
        <f>SUM(AG52,AT52)</f>
        <v>0</v>
      </c>
      <c r="AO52" s="122"/>
      <c r="AP52" s="122"/>
      <c r="AQ52" s="124" t="s">
        <v>78</v>
      </c>
      <c r="AR52" s="125"/>
      <c r="AS52" s="126">
        <v>0</v>
      </c>
      <c r="AT52" s="127">
        <f>ROUND(SUM(AV52:AW52),2)</f>
        <v>0</v>
      </c>
      <c r="AU52" s="128">
        <f>'1711-001 - Prodloužení vo...'!P85</f>
        <v>0</v>
      </c>
      <c r="AV52" s="127">
        <f>'1711-001 - Prodloužení vo...'!J30</f>
        <v>0</v>
      </c>
      <c r="AW52" s="127">
        <f>'1711-001 - Prodloužení vo...'!J31</f>
        <v>0</v>
      </c>
      <c r="AX52" s="127">
        <f>'1711-001 - Prodloužení vo...'!J32</f>
        <v>0</v>
      </c>
      <c r="AY52" s="127">
        <f>'1711-001 - Prodloužení vo...'!J33</f>
        <v>0</v>
      </c>
      <c r="AZ52" s="127">
        <f>'1711-001 - Prodloužení vo...'!F30</f>
        <v>0</v>
      </c>
      <c r="BA52" s="127">
        <f>'1711-001 - Prodloužení vo...'!F31</f>
        <v>0</v>
      </c>
      <c r="BB52" s="127">
        <f>'1711-001 - Prodloužení vo...'!F32</f>
        <v>0</v>
      </c>
      <c r="BC52" s="127">
        <f>'1711-001 - Prodloužení vo...'!F33</f>
        <v>0</v>
      </c>
      <c r="BD52" s="129">
        <f>'1711-001 - Prodloužení vo...'!F34</f>
        <v>0</v>
      </c>
      <c r="BT52" s="130" t="s">
        <v>79</v>
      </c>
      <c r="BV52" s="130" t="s">
        <v>73</v>
      </c>
      <c r="BW52" s="130" t="s">
        <v>80</v>
      </c>
      <c r="BX52" s="130" t="s">
        <v>7</v>
      </c>
      <c r="CL52" s="130" t="s">
        <v>21</v>
      </c>
      <c r="CM52" s="130" t="s">
        <v>81</v>
      </c>
    </row>
    <row r="53" s="1" customFormat="1" ht="30" customHeight="1">
      <c r="B53" s="45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1"/>
    </row>
    <row r="54" s="1" customFormat="1" ht="6.96" customHeight="1">
      <c r="B54" s="66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71"/>
    </row>
  </sheetData>
  <sheetProtection sheet="1" formatColumns="0" formatRows="0" objects="1" scenarios="1" spinCount="100000" saltValue="3A2hvbdgsAkov6z+Wu5jmNb3ecNOJoiY4vtZm2ZTOTHPHEsUd38zB71E9E64SjeSrXw2VnalbQ9NSsYFB4nWOA==" hashValue="Q8vonoW1h+QO1aSqWj8LV9+dlu7P9o92DTAQe526W/fuHWnbdlKeBqeIwVmPqomWFg2I0CG4C2WTmJB4jldIxw==" algorithmName="SHA-512" password="CC35"/>
  <mergeCells count="4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1711-001 - Prodloužení vo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1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2"/>
      <c r="C1" s="132"/>
      <c r="D1" s="133" t="s">
        <v>1</v>
      </c>
      <c r="E1" s="132"/>
      <c r="F1" s="134" t="s">
        <v>82</v>
      </c>
      <c r="G1" s="134" t="s">
        <v>83</v>
      </c>
      <c r="H1" s="134"/>
      <c r="I1" s="135"/>
      <c r="J1" s="134" t="s">
        <v>84</v>
      </c>
      <c r="K1" s="133" t="s">
        <v>85</v>
      </c>
      <c r="L1" s="134" t="s">
        <v>86</v>
      </c>
      <c r="M1" s="134"/>
      <c r="N1" s="134"/>
      <c r="O1" s="134"/>
      <c r="P1" s="134"/>
      <c r="Q1" s="134"/>
      <c r="R1" s="134"/>
      <c r="S1" s="134"/>
      <c r="T1" s="134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80</v>
      </c>
      <c r="AZ2" s="136" t="s">
        <v>87</v>
      </c>
      <c r="BA2" s="136" t="s">
        <v>88</v>
      </c>
      <c r="BB2" s="136" t="s">
        <v>21</v>
      </c>
      <c r="BC2" s="136" t="s">
        <v>89</v>
      </c>
      <c r="BD2" s="136" t="s">
        <v>81</v>
      </c>
    </row>
    <row r="3" ht="6.96" customHeight="1">
      <c r="B3" s="24"/>
      <c r="C3" s="25"/>
      <c r="D3" s="25"/>
      <c r="E3" s="25"/>
      <c r="F3" s="25"/>
      <c r="G3" s="25"/>
      <c r="H3" s="25"/>
      <c r="I3" s="137"/>
      <c r="J3" s="25"/>
      <c r="K3" s="26"/>
      <c r="AT3" s="23" t="s">
        <v>81</v>
      </c>
    </row>
    <row r="4" ht="36.96" customHeight="1">
      <c r="B4" s="27"/>
      <c r="C4" s="28"/>
      <c r="D4" s="29" t="s">
        <v>90</v>
      </c>
      <c r="E4" s="28"/>
      <c r="F4" s="28"/>
      <c r="G4" s="28"/>
      <c r="H4" s="28"/>
      <c r="I4" s="138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38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38"/>
      <c r="J6" s="28"/>
      <c r="K6" s="30"/>
    </row>
    <row r="7" ht="16.5" customHeight="1">
      <c r="B7" s="27"/>
      <c r="C7" s="28"/>
      <c r="D7" s="28"/>
      <c r="E7" s="139" t="str">
        <f>'Rekapitulace stavby'!K6</f>
        <v>Prodloužení vodovodního řadu Dobešov - Veselí</v>
      </c>
      <c r="F7" s="39"/>
      <c r="G7" s="39"/>
      <c r="H7" s="39"/>
      <c r="I7" s="138"/>
      <c r="J7" s="28"/>
      <c r="K7" s="30"/>
    </row>
    <row r="8" s="1" customFormat="1">
      <c r="B8" s="45"/>
      <c r="C8" s="46"/>
      <c r="D8" s="39" t="s">
        <v>91</v>
      </c>
      <c r="E8" s="46"/>
      <c r="F8" s="46"/>
      <c r="G8" s="46"/>
      <c r="H8" s="46"/>
      <c r="I8" s="140"/>
      <c r="J8" s="46"/>
      <c r="K8" s="50"/>
    </row>
    <row r="9" s="1" customFormat="1" ht="36.96" customHeight="1">
      <c r="B9" s="45"/>
      <c r="C9" s="46"/>
      <c r="D9" s="46"/>
      <c r="E9" s="141" t="s">
        <v>92</v>
      </c>
      <c r="F9" s="46"/>
      <c r="G9" s="46"/>
      <c r="H9" s="46"/>
      <c r="I9" s="140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0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2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2" t="s">
        <v>25</v>
      </c>
      <c r="J12" s="143" t="str">
        <f>'Rekapitulace stavby'!AN8</f>
        <v>11.11.2017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0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2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2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0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2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2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0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2" t="s">
        <v>28</v>
      </c>
      <c r="J20" s="34" t="s">
        <v>21</v>
      </c>
      <c r="K20" s="50"/>
    </row>
    <row r="21" s="1" customFormat="1" ht="18" customHeight="1">
      <c r="B21" s="45"/>
      <c r="C21" s="46"/>
      <c r="D21" s="46"/>
      <c r="E21" s="34" t="s">
        <v>34</v>
      </c>
      <c r="F21" s="46"/>
      <c r="G21" s="46"/>
      <c r="H21" s="46"/>
      <c r="I21" s="142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0"/>
      <c r="J22" s="46"/>
      <c r="K22" s="50"/>
    </row>
    <row r="23" s="1" customFormat="1" ht="14.4" customHeight="1">
      <c r="B23" s="45"/>
      <c r="C23" s="46"/>
      <c r="D23" s="39" t="s">
        <v>36</v>
      </c>
      <c r="E23" s="46"/>
      <c r="F23" s="46"/>
      <c r="G23" s="46"/>
      <c r="H23" s="46"/>
      <c r="I23" s="140"/>
      <c r="J23" s="46"/>
      <c r="K23" s="50"/>
    </row>
    <row r="24" s="6" customFormat="1" ht="16.5" customHeight="1">
      <c r="B24" s="144"/>
      <c r="C24" s="145"/>
      <c r="D24" s="145"/>
      <c r="E24" s="43" t="s">
        <v>21</v>
      </c>
      <c r="F24" s="43"/>
      <c r="G24" s="43"/>
      <c r="H24" s="43"/>
      <c r="I24" s="146"/>
      <c r="J24" s="145"/>
      <c r="K24" s="147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0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48"/>
      <c r="J26" s="105"/>
      <c r="K26" s="149"/>
    </row>
    <row r="27" s="1" customFormat="1" ht="25.44" customHeight="1">
      <c r="B27" s="45"/>
      <c r="C27" s="46"/>
      <c r="D27" s="150" t="s">
        <v>37</v>
      </c>
      <c r="E27" s="46"/>
      <c r="F27" s="46"/>
      <c r="G27" s="46"/>
      <c r="H27" s="46"/>
      <c r="I27" s="140"/>
      <c r="J27" s="151">
        <f>ROUND(J85,2)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48"/>
      <c r="J28" s="105"/>
      <c r="K28" s="149"/>
    </row>
    <row r="29" s="1" customFormat="1" ht="14.4" customHeight="1">
      <c r="B29" s="45"/>
      <c r="C29" s="46"/>
      <c r="D29" s="46"/>
      <c r="E29" s="46"/>
      <c r="F29" s="51" t="s">
        <v>39</v>
      </c>
      <c r="G29" s="46"/>
      <c r="H29" s="46"/>
      <c r="I29" s="152" t="s">
        <v>38</v>
      </c>
      <c r="J29" s="51" t="s">
        <v>40</v>
      </c>
      <c r="K29" s="50"/>
    </row>
    <row r="30" s="1" customFormat="1" ht="14.4" customHeight="1">
      <c r="B30" s="45"/>
      <c r="C30" s="46"/>
      <c r="D30" s="54" t="s">
        <v>41</v>
      </c>
      <c r="E30" s="54" t="s">
        <v>42</v>
      </c>
      <c r="F30" s="153">
        <f>ROUND(SUM(BE85:BE228), 2)</f>
        <v>0</v>
      </c>
      <c r="G30" s="46"/>
      <c r="H30" s="46"/>
      <c r="I30" s="154">
        <v>0.20999999999999999</v>
      </c>
      <c r="J30" s="153">
        <f>ROUND(ROUND((SUM(BE85:BE228)), 2)*I30, 2)</f>
        <v>0</v>
      </c>
      <c r="K30" s="50"/>
    </row>
    <row r="31" s="1" customFormat="1" ht="14.4" customHeight="1">
      <c r="B31" s="45"/>
      <c r="C31" s="46"/>
      <c r="D31" s="46"/>
      <c r="E31" s="54" t="s">
        <v>43</v>
      </c>
      <c r="F31" s="153">
        <f>ROUND(SUM(BF85:BF228), 2)</f>
        <v>0</v>
      </c>
      <c r="G31" s="46"/>
      <c r="H31" s="46"/>
      <c r="I31" s="154">
        <v>0.14999999999999999</v>
      </c>
      <c r="J31" s="153">
        <f>ROUND(ROUND((SUM(BF85:BF228)),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44</v>
      </c>
      <c r="F32" s="153">
        <f>ROUND(SUM(BG85:BG228), 2)</f>
        <v>0</v>
      </c>
      <c r="G32" s="46"/>
      <c r="H32" s="46"/>
      <c r="I32" s="154">
        <v>0.20999999999999999</v>
      </c>
      <c r="J32" s="153">
        <v>0</v>
      </c>
      <c r="K32" s="50"/>
    </row>
    <row r="33" hidden="1" s="1" customFormat="1" ht="14.4" customHeight="1">
      <c r="B33" s="45"/>
      <c r="C33" s="46"/>
      <c r="D33" s="46"/>
      <c r="E33" s="54" t="s">
        <v>45</v>
      </c>
      <c r="F33" s="153">
        <f>ROUND(SUM(BH85:BH228), 2)</f>
        <v>0</v>
      </c>
      <c r="G33" s="46"/>
      <c r="H33" s="46"/>
      <c r="I33" s="154">
        <v>0.14999999999999999</v>
      </c>
      <c r="J33" s="153">
        <v>0</v>
      </c>
      <c r="K33" s="50"/>
    </row>
    <row r="34" hidden="1" s="1" customFormat="1" ht="14.4" customHeight="1">
      <c r="B34" s="45"/>
      <c r="C34" s="46"/>
      <c r="D34" s="46"/>
      <c r="E34" s="54" t="s">
        <v>46</v>
      </c>
      <c r="F34" s="153">
        <f>ROUND(SUM(BI85:BI228), 2)</f>
        <v>0</v>
      </c>
      <c r="G34" s="46"/>
      <c r="H34" s="46"/>
      <c r="I34" s="154">
        <v>0</v>
      </c>
      <c r="J34" s="153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0"/>
      <c r="J35" s="46"/>
      <c r="K35" s="50"/>
    </row>
    <row r="36" s="1" customFormat="1" ht="25.44" customHeight="1">
      <c r="B36" s="45"/>
      <c r="C36" s="155"/>
      <c r="D36" s="156" t="s">
        <v>47</v>
      </c>
      <c r="E36" s="97"/>
      <c r="F36" s="97"/>
      <c r="G36" s="157" t="s">
        <v>48</v>
      </c>
      <c r="H36" s="158" t="s">
        <v>49</v>
      </c>
      <c r="I36" s="159"/>
      <c r="J36" s="160">
        <f>SUM(J27:J34)</f>
        <v>0</v>
      </c>
      <c r="K36" s="161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2"/>
      <c r="J37" s="67"/>
      <c r="K37" s="68"/>
    </row>
    <row r="41" s="1" customFormat="1" ht="6.96" customHeight="1">
      <c r="B41" s="163"/>
      <c r="C41" s="164"/>
      <c r="D41" s="164"/>
      <c r="E41" s="164"/>
      <c r="F41" s="164"/>
      <c r="G41" s="164"/>
      <c r="H41" s="164"/>
      <c r="I41" s="165"/>
      <c r="J41" s="164"/>
      <c r="K41" s="166"/>
    </row>
    <row r="42" s="1" customFormat="1" ht="36.96" customHeight="1">
      <c r="B42" s="45"/>
      <c r="C42" s="29" t="s">
        <v>93</v>
      </c>
      <c r="D42" s="46"/>
      <c r="E42" s="46"/>
      <c r="F42" s="46"/>
      <c r="G42" s="46"/>
      <c r="H42" s="46"/>
      <c r="I42" s="140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0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0"/>
      <c r="J44" s="46"/>
      <c r="K44" s="50"/>
    </row>
    <row r="45" s="1" customFormat="1" ht="16.5" customHeight="1">
      <c r="B45" s="45"/>
      <c r="C45" s="46"/>
      <c r="D45" s="46"/>
      <c r="E45" s="139" t="str">
        <f>E7</f>
        <v>Prodloužení vodovodního řadu Dobešov - Veselí</v>
      </c>
      <c r="F45" s="39"/>
      <c r="G45" s="39"/>
      <c r="H45" s="39"/>
      <c r="I45" s="140"/>
      <c r="J45" s="46"/>
      <c r="K45" s="50"/>
    </row>
    <row r="46" s="1" customFormat="1" ht="14.4" customHeight="1">
      <c r="B46" s="45"/>
      <c r="C46" s="39" t="s">
        <v>91</v>
      </c>
      <c r="D46" s="46"/>
      <c r="E46" s="46"/>
      <c r="F46" s="46"/>
      <c r="G46" s="46"/>
      <c r="H46" s="46"/>
      <c r="I46" s="140"/>
      <c r="J46" s="46"/>
      <c r="K46" s="50"/>
    </row>
    <row r="47" s="1" customFormat="1" ht="17.25" customHeight="1">
      <c r="B47" s="45"/>
      <c r="C47" s="46"/>
      <c r="D47" s="46"/>
      <c r="E47" s="141" t="str">
        <f>E9</f>
        <v>1711-001 - Prodloužení vododního řadu Dobešov - Veselí</v>
      </c>
      <c r="F47" s="46"/>
      <c r="G47" s="46"/>
      <c r="H47" s="46"/>
      <c r="I47" s="140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0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Dobešov a Veselí u Oder</v>
      </c>
      <c r="G49" s="46"/>
      <c r="H49" s="46"/>
      <c r="I49" s="142" t="s">
        <v>25</v>
      </c>
      <c r="J49" s="143" t="str">
        <f>IF(J12="","",J12)</f>
        <v>11.11.2017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0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Město Odry</v>
      </c>
      <c r="G51" s="46"/>
      <c r="H51" s="46"/>
      <c r="I51" s="142" t="s">
        <v>33</v>
      </c>
      <c r="J51" s="43" t="str">
        <f>E21</f>
        <v>Ing. Lubomír Novák - AVONA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0"/>
      <c r="J52" s="167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0"/>
      <c r="J53" s="46"/>
      <c r="K53" s="50"/>
    </row>
    <row r="54" s="1" customFormat="1" ht="29.28" customHeight="1">
      <c r="B54" s="45"/>
      <c r="C54" s="168" t="s">
        <v>94</v>
      </c>
      <c r="D54" s="155"/>
      <c r="E54" s="155"/>
      <c r="F54" s="155"/>
      <c r="G54" s="155"/>
      <c r="H54" s="155"/>
      <c r="I54" s="169"/>
      <c r="J54" s="170" t="s">
        <v>95</v>
      </c>
      <c r="K54" s="171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0"/>
      <c r="J55" s="46"/>
      <c r="K55" s="50"/>
    </row>
    <row r="56" s="1" customFormat="1" ht="29.28" customHeight="1">
      <c r="B56" s="45"/>
      <c r="C56" s="172" t="s">
        <v>96</v>
      </c>
      <c r="D56" s="46"/>
      <c r="E56" s="46"/>
      <c r="F56" s="46"/>
      <c r="G56" s="46"/>
      <c r="H56" s="46"/>
      <c r="I56" s="140"/>
      <c r="J56" s="151">
        <f>J85</f>
        <v>0</v>
      </c>
      <c r="K56" s="50"/>
      <c r="AU56" s="23" t="s">
        <v>97</v>
      </c>
    </row>
    <row r="57" s="7" customFormat="1" ht="24.96" customHeight="1">
      <c r="B57" s="173"/>
      <c r="C57" s="174"/>
      <c r="D57" s="175" t="s">
        <v>98</v>
      </c>
      <c r="E57" s="176"/>
      <c r="F57" s="176"/>
      <c r="G57" s="176"/>
      <c r="H57" s="176"/>
      <c r="I57" s="177"/>
      <c r="J57" s="178">
        <f>J86</f>
        <v>0</v>
      </c>
      <c r="K57" s="179"/>
    </row>
    <row r="58" s="8" customFormat="1" ht="19.92" customHeight="1">
      <c r="B58" s="180"/>
      <c r="C58" s="181"/>
      <c r="D58" s="182" t="s">
        <v>99</v>
      </c>
      <c r="E58" s="183"/>
      <c r="F58" s="183"/>
      <c r="G58" s="183"/>
      <c r="H58" s="183"/>
      <c r="I58" s="184"/>
      <c r="J58" s="185">
        <f>J87</f>
        <v>0</v>
      </c>
      <c r="K58" s="186"/>
    </row>
    <row r="59" s="8" customFormat="1" ht="19.92" customHeight="1">
      <c r="B59" s="180"/>
      <c r="C59" s="181"/>
      <c r="D59" s="182" t="s">
        <v>100</v>
      </c>
      <c r="E59" s="183"/>
      <c r="F59" s="183"/>
      <c r="G59" s="183"/>
      <c r="H59" s="183"/>
      <c r="I59" s="184"/>
      <c r="J59" s="185">
        <f>J135</f>
        <v>0</v>
      </c>
      <c r="K59" s="186"/>
    </row>
    <row r="60" s="8" customFormat="1" ht="19.92" customHeight="1">
      <c r="B60" s="180"/>
      <c r="C60" s="181"/>
      <c r="D60" s="182" t="s">
        <v>101</v>
      </c>
      <c r="E60" s="183"/>
      <c r="F60" s="183"/>
      <c r="G60" s="183"/>
      <c r="H60" s="183"/>
      <c r="I60" s="184"/>
      <c r="J60" s="185">
        <f>J140</f>
        <v>0</v>
      </c>
      <c r="K60" s="186"/>
    </row>
    <row r="61" s="8" customFormat="1" ht="19.92" customHeight="1">
      <c r="B61" s="180"/>
      <c r="C61" s="181"/>
      <c r="D61" s="182" t="s">
        <v>102</v>
      </c>
      <c r="E61" s="183"/>
      <c r="F61" s="183"/>
      <c r="G61" s="183"/>
      <c r="H61" s="183"/>
      <c r="I61" s="184"/>
      <c r="J61" s="185">
        <f>J152</f>
        <v>0</v>
      </c>
      <c r="K61" s="186"/>
    </row>
    <row r="62" s="8" customFormat="1" ht="19.92" customHeight="1">
      <c r="B62" s="180"/>
      <c r="C62" s="181"/>
      <c r="D62" s="182" t="s">
        <v>103</v>
      </c>
      <c r="E62" s="183"/>
      <c r="F62" s="183"/>
      <c r="G62" s="183"/>
      <c r="H62" s="183"/>
      <c r="I62" s="184"/>
      <c r="J62" s="185">
        <f>J218</f>
        <v>0</v>
      </c>
      <c r="K62" s="186"/>
    </row>
    <row r="63" s="8" customFormat="1" ht="19.92" customHeight="1">
      <c r="B63" s="180"/>
      <c r="C63" s="181"/>
      <c r="D63" s="182" t="s">
        <v>104</v>
      </c>
      <c r="E63" s="183"/>
      <c r="F63" s="183"/>
      <c r="G63" s="183"/>
      <c r="H63" s="183"/>
      <c r="I63" s="184"/>
      <c r="J63" s="185">
        <f>J222</f>
        <v>0</v>
      </c>
      <c r="K63" s="186"/>
    </row>
    <row r="64" s="7" customFormat="1" ht="24.96" customHeight="1">
      <c r="B64" s="173"/>
      <c r="C64" s="174"/>
      <c r="D64" s="175" t="s">
        <v>105</v>
      </c>
      <c r="E64" s="176"/>
      <c r="F64" s="176"/>
      <c r="G64" s="176"/>
      <c r="H64" s="176"/>
      <c r="I64" s="177"/>
      <c r="J64" s="178">
        <f>J226</f>
        <v>0</v>
      </c>
      <c r="K64" s="179"/>
    </row>
    <row r="65" s="8" customFormat="1" ht="19.92" customHeight="1">
      <c r="B65" s="180"/>
      <c r="C65" s="181"/>
      <c r="D65" s="182" t="s">
        <v>106</v>
      </c>
      <c r="E65" s="183"/>
      <c r="F65" s="183"/>
      <c r="G65" s="183"/>
      <c r="H65" s="183"/>
      <c r="I65" s="184"/>
      <c r="J65" s="185">
        <f>J227</f>
        <v>0</v>
      </c>
      <c r="K65" s="186"/>
    </row>
    <row r="66" s="1" customFormat="1" ht="21.84" customHeight="1">
      <c r="B66" s="45"/>
      <c r="C66" s="46"/>
      <c r="D66" s="46"/>
      <c r="E66" s="46"/>
      <c r="F66" s="46"/>
      <c r="G66" s="46"/>
      <c r="H66" s="46"/>
      <c r="I66" s="140"/>
      <c r="J66" s="46"/>
      <c r="K66" s="50"/>
    </row>
    <row r="67" s="1" customFormat="1" ht="6.96" customHeight="1">
      <c r="B67" s="66"/>
      <c r="C67" s="67"/>
      <c r="D67" s="67"/>
      <c r="E67" s="67"/>
      <c r="F67" s="67"/>
      <c r="G67" s="67"/>
      <c r="H67" s="67"/>
      <c r="I67" s="162"/>
      <c r="J67" s="67"/>
      <c r="K67" s="68"/>
    </row>
    <row r="71" s="1" customFormat="1" ht="6.96" customHeight="1">
      <c r="B71" s="69"/>
      <c r="C71" s="70"/>
      <c r="D71" s="70"/>
      <c r="E71" s="70"/>
      <c r="F71" s="70"/>
      <c r="G71" s="70"/>
      <c r="H71" s="70"/>
      <c r="I71" s="165"/>
      <c r="J71" s="70"/>
      <c r="K71" s="70"/>
      <c r="L71" s="71"/>
    </row>
    <row r="72" s="1" customFormat="1" ht="36.96" customHeight="1">
      <c r="B72" s="45"/>
      <c r="C72" s="72" t="s">
        <v>107</v>
      </c>
      <c r="D72" s="73"/>
      <c r="E72" s="73"/>
      <c r="F72" s="73"/>
      <c r="G72" s="73"/>
      <c r="H72" s="73"/>
      <c r="I72" s="187"/>
      <c r="J72" s="73"/>
      <c r="K72" s="73"/>
      <c r="L72" s="71"/>
    </row>
    <row r="73" s="1" customFormat="1" ht="6.96" customHeight="1">
      <c r="B73" s="45"/>
      <c r="C73" s="73"/>
      <c r="D73" s="73"/>
      <c r="E73" s="73"/>
      <c r="F73" s="73"/>
      <c r="G73" s="73"/>
      <c r="H73" s="73"/>
      <c r="I73" s="187"/>
      <c r="J73" s="73"/>
      <c r="K73" s="73"/>
      <c r="L73" s="71"/>
    </row>
    <row r="74" s="1" customFormat="1" ht="14.4" customHeight="1">
      <c r="B74" s="45"/>
      <c r="C74" s="75" t="s">
        <v>18</v>
      </c>
      <c r="D74" s="73"/>
      <c r="E74" s="73"/>
      <c r="F74" s="73"/>
      <c r="G74" s="73"/>
      <c r="H74" s="73"/>
      <c r="I74" s="187"/>
      <c r="J74" s="73"/>
      <c r="K74" s="73"/>
      <c r="L74" s="71"/>
    </row>
    <row r="75" s="1" customFormat="1" ht="16.5" customHeight="1">
      <c r="B75" s="45"/>
      <c r="C75" s="73"/>
      <c r="D75" s="73"/>
      <c r="E75" s="188" t="str">
        <f>E7</f>
        <v>Prodloužení vodovodního řadu Dobešov - Veselí</v>
      </c>
      <c r="F75" s="75"/>
      <c r="G75" s="75"/>
      <c r="H75" s="75"/>
      <c r="I75" s="187"/>
      <c r="J75" s="73"/>
      <c r="K75" s="73"/>
      <c r="L75" s="71"/>
    </row>
    <row r="76" s="1" customFormat="1" ht="14.4" customHeight="1">
      <c r="B76" s="45"/>
      <c r="C76" s="75" t="s">
        <v>91</v>
      </c>
      <c r="D76" s="73"/>
      <c r="E76" s="73"/>
      <c r="F76" s="73"/>
      <c r="G76" s="73"/>
      <c r="H76" s="73"/>
      <c r="I76" s="187"/>
      <c r="J76" s="73"/>
      <c r="K76" s="73"/>
      <c r="L76" s="71"/>
    </row>
    <row r="77" s="1" customFormat="1" ht="17.25" customHeight="1">
      <c r="B77" s="45"/>
      <c r="C77" s="73"/>
      <c r="D77" s="73"/>
      <c r="E77" s="81" t="str">
        <f>E9</f>
        <v>1711-001 - Prodloužení vododního řadu Dobešov - Veselí</v>
      </c>
      <c r="F77" s="73"/>
      <c r="G77" s="73"/>
      <c r="H77" s="73"/>
      <c r="I77" s="187"/>
      <c r="J77" s="73"/>
      <c r="K77" s="73"/>
      <c r="L77" s="71"/>
    </row>
    <row r="78" s="1" customFormat="1" ht="6.96" customHeight="1">
      <c r="B78" s="45"/>
      <c r="C78" s="73"/>
      <c r="D78" s="73"/>
      <c r="E78" s="73"/>
      <c r="F78" s="73"/>
      <c r="G78" s="73"/>
      <c r="H78" s="73"/>
      <c r="I78" s="187"/>
      <c r="J78" s="73"/>
      <c r="K78" s="73"/>
      <c r="L78" s="71"/>
    </row>
    <row r="79" s="1" customFormat="1" ht="18" customHeight="1">
      <c r="B79" s="45"/>
      <c r="C79" s="75" t="s">
        <v>23</v>
      </c>
      <c r="D79" s="73"/>
      <c r="E79" s="73"/>
      <c r="F79" s="189" t="str">
        <f>F12</f>
        <v>Dobešov a Veselí u Oder</v>
      </c>
      <c r="G79" s="73"/>
      <c r="H79" s="73"/>
      <c r="I79" s="190" t="s">
        <v>25</v>
      </c>
      <c r="J79" s="84" t="str">
        <f>IF(J12="","",J12)</f>
        <v>11.11.2017</v>
      </c>
      <c r="K79" s="73"/>
      <c r="L79" s="71"/>
    </row>
    <row r="80" s="1" customFormat="1" ht="6.96" customHeight="1">
      <c r="B80" s="45"/>
      <c r="C80" s="73"/>
      <c r="D80" s="73"/>
      <c r="E80" s="73"/>
      <c r="F80" s="73"/>
      <c r="G80" s="73"/>
      <c r="H80" s="73"/>
      <c r="I80" s="187"/>
      <c r="J80" s="73"/>
      <c r="K80" s="73"/>
      <c r="L80" s="71"/>
    </row>
    <row r="81" s="1" customFormat="1">
      <c r="B81" s="45"/>
      <c r="C81" s="75" t="s">
        <v>27</v>
      </c>
      <c r="D81" s="73"/>
      <c r="E81" s="73"/>
      <c r="F81" s="189" t="str">
        <f>E15</f>
        <v>Město Odry</v>
      </c>
      <c r="G81" s="73"/>
      <c r="H81" s="73"/>
      <c r="I81" s="190" t="s">
        <v>33</v>
      </c>
      <c r="J81" s="189" t="str">
        <f>E21</f>
        <v>Ing. Lubomír Novák - AVONA</v>
      </c>
      <c r="K81" s="73"/>
      <c r="L81" s="71"/>
    </row>
    <row r="82" s="1" customFormat="1" ht="14.4" customHeight="1">
      <c r="B82" s="45"/>
      <c r="C82" s="75" t="s">
        <v>31</v>
      </c>
      <c r="D82" s="73"/>
      <c r="E82" s="73"/>
      <c r="F82" s="189" t="str">
        <f>IF(E18="","",E18)</f>
        <v/>
      </c>
      <c r="G82" s="73"/>
      <c r="H82" s="73"/>
      <c r="I82" s="187"/>
      <c r="J82" s="73"/>
      <c r="K82" s="73"/>
      <c r="L82" s="71"/>
    </row>
    <row r="83" s="1" customFormat="1" ht="10.32" customHeight="1">
      <c r="B83" s="45"/>
      <c r="C83" s="73"/>
      <c r="D83" s="73"/>
      <c r="E83" s="73"/>
      <c r="F83" s="73"/>
      <c r="G83" s="73"/>
      <c r="H83" s="73"/>
      <c r="I83" s="187"/>
      <c r="J83" s="73"/>
      <c r="K83" s="73"/>
      <c r="L83" s="71"/>
    </row>
    <row r="84" s="9" customFormat="1" ht="29.28" customHeight="1">
      <c r="B84" s="191"/>
      <c r="C84" s="192" t="s">
        <v>108</v>
      </c>
      <c r="D84" s="193" t="s">
        <v>56</v>
      </c>
      <c r="E84" s="193" t="s">
        <v>52</v>
      </c>
      <c r="F84" s="193" t="s">
        <v>109</v>
      </c>
      <c r="G84" s="193" t="s">
        <v>110</v>
      </c>
      <c r="H84" s="193" t="s">
        <v>111</v>
      </c>
      <c r="I84" s="194" t="s">
        <v>112</v>
      </c>
      <c r="J84" s="193" t="s">
        <v>95</v>
      </c>
      <c r="K84" s="195" t="s">
        <v>113</v>
      </c>
      <c r="L84" s="196"/>
      <c r="M84" s="101" t="s">
        <v>114</v>
      </c>
      <c r="N84" s="102" t="s">
        <v>41</v>
      </c>
      <c r="O84" s="102" t="s">
        <v>115</v>
      </c>
      <c r="P84" s="102" t="s">
        <v>116</v>
      </c>
      <c r="Q84" s="102" t="s">
        <v>117</v>
      </c>
      <c r="R84" s="102" t="s">
        <v>118</v>
      </c>
      <c r="S84" s="102" t="s">
        <v>119</v>
      </c>
      <c r="T84" s="103" t="s">
        <v>120</v>
      </c>
    </row>
    <row r="85" s="1" customFormat="1" ht="29.28" customHeight="1">
      <c r="B85" s="45"/>
      <c r="C85" s="107" t="s">
        <v>96</v>
      </c>
      <c r="D85" s="73"/>
      <c r="E85" s="73"/>
      <c r="F85" s="73"/>
      <c r="G85" s="73"/>
      <c r="H85" s="73"/>
      <c r="I85" s="187"/>
      <c r="J85" s="197">
        <f>BK85</f>
        <v>0</v>
      </c>
      <c r="K85" s="73"/>
      <c r="L85" s="71"/>
      <c r="M85" s="104"/>
      <c r="N85" s="105"/>
      <c r="O85" s="105"/>
      <c r="P85" s="198">
        <f>P86+P226</f>
        <v>0</v>
      </c>
      <c r="Q85" s="105"/>
      <c r="R85" s="198">
        <f>R86+R226</f>
        <v>382.02770699999996</v>
      </c>
      <c r="S85" s="105"/>
      <c r="T85" s="199">
        <f>T86+T226</f>
        <v>1209.607</v>
      </c>
      <c r="AT85" s="23" t="s">
        <v>70</v>
      </c>
      <c r="AU85" s="23" t="s">
        <v>97</v>
      </c>
      <c r="BK85" s="200">
        <f>BK86+BK226</f>
        <v>0</v>
      </c>
    </row>
    <row r="86" s="10" customFormat="1" ht="37.44" customHeight="1">
      <c r="B86" s="201"/>
      <c r="C86" s="202"/>
      <c r="D86" s="203" t="s">
        <v>70</v>
      </c>
      <c r="E86" s="204" t="s">
        <v>121</v>
      </c>
      <c r="F86" s="204" t="s">
        <v>122</v>
      </c>
      <c r="G86" s="202"/>
      <c r="H86" s="202"/>
      <c r="I86" s="205"/>
      <c r="J86" s="206">
        <f>BK86</f>
        <v>0</v>
      </c>
      <c r="K86" s="202"/>
      <c r="L86" s="207"/>
      <c r="M86" s="208"/>
      <c r="N86" s="209"/>
      <c r="O86" s="209"/>
      <c r="P86" s="210">
        <f>P87+P135+P140+P152+P218+P222</f>
        <v>0</v>
      </c>
      <c r="Q86" s="209"/>
      <c r="R86" s="210">
        <f>R87+R135+R140+R152+R218+R222</f>
        <v>382.02578699999998</v>
      </c>
      <c r="S86" s="209"/>
      <c r="T86" s="211">
        <f>T87+T135+T140+T152+T218+T222</f>
        <v>1209.5999999999999</v>
      </c>
      <c r="AR86" s="212" t="s">
        <v>79</v>
      </c>
      <c r="AT86" s="213" t="s">
        <v>70</v>
      </c>
      <c r="AU86" s="213" t="s">
        <v>71</v>
      </c>
      <c r="AY86" s="212" t="s">
        <v>123</v>
      </c>
      <c r="BK86" s="214">
        <f>BK87+BK135+BK140+BK152+BK218+BK222</f>
        <v>0</v>
      </c>
    </row>
    <row r="87" s="10" customFormat="1" ht="19.92" customHeight="1">
      <c r="B87" s="201"/>
      <c r="C87" s="202"/>
      <c r="D87" s="203" t="s">
        <v>70</v>
      </c>
      <c r="E87" s="215" t="s">
        <v>79</v>
      </c>
      <c r="F87" s="215" t="s">
        <v>124</v>
      </c>
      <c r="G87" s="202"/>
      <c r="H87" s="202"/>
      <c r="I87" s="205"/>
      <c r="J87" s="216">
        <f>BK87</f>
        <v>0</v>
      </c>
      <c r="K87" s="202"/>
      <c r="L87" s="207"/>
      <c r="M87" s="208"/>
      <c r="N87" s="209"/>
      <c r="O87" s="209"/>
      <c r="P87" s="210">
        <f>SUM(P88:P134)</f>
        <v>0</v>
      </c>
      <c r="Q87" s="209"/>
      <c r="R87" s="210">
        <f>SUM(R88:R134)</f>
        <v>6.254175</v>
      </c>
      <c r="S87" s="209"/>
      <c r="T87" s="211">
        <f>SUM(T88:T134)</f>
        <v>1209.5999999999999</v>
      </c>
      <c r="AR87" s="212" t="s">
        <v>79</v>
      </c>
      <c r="AT87" s="213" t="s">
        <v>70</v>
      </c>
      <c r="AU87" s="213" t="s">
        <v>79</v>
      </c>
      <c r="AY87" s="212" t="s">
        <v>123</v>
      </c>
      <c r="BK87" s="214">
        <f>SUM(BK88:BK134)</f>
        <v>0</v>
      </c>
    </row>
    <row r="88" s="1" customFormat="1" ht="38.25" customHeight="1">
      <c r="B88" s="45"/>
      <c r="C88" s="217" t="s">
        <v>79</v>
      </c>
      <c r="D88" s="217" t="s">
        <v>125</v>
      </c>
      <c r="E88" s="218" t="s">
        <v>126</v>
      </c>
      <c r="F88" s="219" t="s">
        <v>127</v>
      </c>
      <c r="G88" s="220" t="s">
        <v>128</v>
      </c>
      <c r="H88" s="221">
        <v>806.39999999999998</v>
      </c>
      <c r="I88" s="222"/>
      <c r="J88" s="223">
        <f>ROUND(I88*H88,2)</f>
        <v>0</v>
      </c>
      <c r="K88" s="219" t="s">
        <v>129</v>
      </c>
      <c r="L88" s="71"/>
      <c r="M88" s="224" t="s">
        <v>21</v>
      </c>
      <c r="N88" s="225" t="s">
        <v>42</v>
      </c>
      <c r="O88" s="46"/>
      <c r="P88" s="226">
        <f>O88*H88</f>
        <v>0</v>
      </c>
      <c r="Q88" s="226">
        <v>0</v>
      </c>
      <c r="R88" s="226">
        <f>Q88*H88</f>
        <v>0</v>
      </c>
      <c r="S88" s="226">
        <v>0.75</v>
      </c>
      <c r="T88" s="227">
        <f>S88*H88</f>
        <v>604.79999999999995</v>
      </c>
      <c r="AR88" s="23" t="s">
        <v>130</v>
      </c>
      <c r="AT88" s="23" t="s">
        <v>125</v>
      </c>
      <c r="AU88" s="23" t="s">
        <v>81</v>
      </c>
      <c r="AY88" s="23" t="s">
        <v>123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23" t="s">
        <v>79</v>
      </c>
      <c r="BK88" s="228">
        <f>ROUND(I88*H88,2)</f>
        <v>0</v>
      </c>
      <c r="BL88" s="23" t="s">
        <v>130</v>
      </c>
      <c r="BM88" s="23" t="s">
        <v>131</v>
      </c>
    </row>
    <row r="89" s="11" customFormat="1">
      <c r="B89" s="229"/>
      <c r="C89" s="230"/>
      <c r="D89" s="231" t="s">
        <v>132</v>
      </c>
      <c r="E89" s="232" t="s">
        <v>21</v>
      </c>
      <c r="F89" s="233" t="s">
        <v>87</v>
      </c>
      <c r="G89" s="230"/>
      <c r="H89" s="234">
        <v>806.39999999999998</v>
      </c>
      <c r="I89" s="235"/>
      <c r="J89" s="230"/>
      <c r="K89" s="230"/>
      <c r="L89" s="236"/>
      <c r="M89" s="237"/>
      <c r="N89" s="238"/>
      <c r="O89" s="238"/>
      <c r="P89" s="238"/>
      <c r="Q89" s="238"/>
      <c r="R89" s="238"/>
      <c r="S89" s="238"/>
      <c r="T89" s="239"/>
      <c r="AT89" s="240" t="s">
        <v>132</v>
      </c>
      <c r="AU89" s="240" t="s">
        <v>81</v>
      </c>
      <c r="AV89" s="11" t="s">
        <v>81</v>
      </c>
      <c r="AW89" s="11" t="s">
        <v>35</v>
      </c>
      <c r="AX89" s="11" t="s">
        <v>79</v>
      </c>
      <c r="AY89" s="240" t="s">
        <v>123</v>
      </c>
    </row>
    <row r="90" s="1" customFormat="1" ht="38.25" customHeight="1">
      <c r="B90" s="45"/>
      <c r="C90" s="217" t="s">
        <v>81</v>
      </c>
      <c r="D90" s="217" t="s">
        <v>125</v>
      </c>
      <c r="E90" s="218" t="s">
        <v>133</v>
      </c>
      <c r="F90" s="219" t="s">
        <v>134</v>
      </c>
      <c r="G90" s="220" t="s">
        <v>135</v>
      </c>
      <c r="H90" s="221">
        <v>85.724999999999994</v>
      </c>
      <c r="I90" s="222"/>
      <c r="J90" s="223">
        <f>ROUND(I90*H90,2)</f>
        <v>0</v>
      </c>
      <c r="K90" s="219" t="s">
        <v>129</v>
      </c>
      <c r="L90" s="71"/>
      <c r="M90" s="224" t="s">
        <v>21</v>
      </c>
      <c r="N90" s="225" t="s">
        <v>42</v>
      </c>
      <c r="O90" s="46"/>
      <c r="P90" s="226">
        <f>O90*H90</f>
        <v>0</v>
      </c>
      <c r="Q90" s="226">
        <v>0</v>
      </c>
      <c r="R90" s="226">
        <f>Q90*H90</f>
        <v>0</v>
      </c>
      <c r="S90" s="226">
        <v>0</v>
      </c>
      <c r="T90" s="227">
        <f>S90*H90</f>
        <v>0</v>
      </c>
      <c r="AR90" s="23" t="s">
        <v>130</v>
      </c>
      <c r="AT90" s="23" t="s">
        <v>125</v>
      </c>
      <c r="AU90" s="23" t="s">
        <v>81</v>
      </c>
      <c r="AY90" s="23" t="s">
        <v>123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23" t="s">
        <v>79</v>
      </c>
      <c r="BK90" s="228">
        <f>ROUND(I90*H90,2)</f>
        <v>0</v>
      </c>
      <c r="BL90" s="23" t="s">
        <v>130</v>
      </c>
      <c r="BM90" s="23" t="s">
        <v>136</v>
      </c>
    </row>
    <row r="91" s="11" customFormat="1">
      <c r="B91" s="229"/>
      <c r="C91" s="230"/>
      <c r="D91" s="231" t="s">
        <v>132</v>
      </c>
      <c r="E91" s="232" t="s">
        <v>21</v>
      </c>
      <c r="F91" s="233" t="s">
        <v>137</v>
      </c>
      <c r="G91" s="230"/>
      <c r="H91" s="234">
        <v>85.724999999999994</v>
      </c>
      <c r="I91" s="235"/>
      <c r="J91" s="230"/>
      <c r="K91" s="230"/>
      <c r="L91" s="236"/>
      <c r="M91" s="237"/>
      <c r="N91" s="238"/>
      <c r="O91" s="238"/>
      <c r="P91" s="238"/>
      <c r="Q91" s="238"/>
      <c r="R91" s="238"/>
      <c r="S91" s="238"/>
      <c r="T91" s="239"/>
      <c r="AT91" s="240" t="s">
        <v>132</v>
      </c>
      <c r="AU91" s="240" t="s">
        <v>81</v>
      </c>
      <c r="AV91" s="11" t="s">
        <v>81</v>
      </c>
      <c r="AW91" s="11" t="s">
        <v>35</v>
      </c>
      <c r="AX91" s="11" t="s">
        <v>71</v>
      </c>
      <c r="AY91" s="240" t="s">
        <v>123</v>
      </c>
    </row>
    <row r="92" s="12" customFormat="1">
      <c r="B92" s="241"/>
      <c r="C92" s="242"/>
      <c r="D92" s="231" t="s">
        <v>132</v>
      </c>
      <c r="E92" s="243" t="s">
        <v>138</v>
      </c>
      <c r="F92" s="244" t="s">
        <v>139</v>
      </c>
      <c r="G92" s="242"/>
      <c r="H92" s="245">
        <v>85.724999999999994</v>
      </c>
      <c r="I92" s="246"/>
      <c r="J92" s="242"/>
      <c r="K92" s="242"/>
      <c r="L92" s="247"/>
      <c r="M92" s="248"/>
      <c r="N92" s="249"/>
      <c r="O92" s="249"/>
      <c r="P92" s="249"/>
      <c r="Q92" s="249"/>
      <c r="R92" s="249"/>
      <c r="S92" s="249"/>
      <c r="T92" s="250"/>
      <c r="AT92" s="251" t="s">
        <v>132</v>
      </c>
      <c r="AU92" s="251" t="s">
        <v>81</v>
      </c>
      <c r="AV92" s="12" t="s">
        <v>130</v>
      </c>
      <c r="AW92" s="12" t="s">
        <v>35</v>
      </c>
      <c r="AX92" s="12" t="s">
        <v>79</v>
      </c>
      <c r="AY92" s="251" t="s">
        <v>123</v>
      </c>
    </row>
    <row r="93" s="1" customFormat="1" ht="25.5" customHeight="1">
      <c r="B93" s="45"/>
      <c r="C93" s="217" t="s">
        <v>140</v>
      </c>
      <c r="D93" s="217" t="s">
        <v>125</v>
      </c>
      <c r="E93" s="218" t="s">
        <v>141</v>
      </c>
      <c r="F93" s="219" t="s">
        <v>142</v>
      </c>
      <c r="G93" s="220" t="s">
        <v>143</v>
      </c>
      <c r="H93" s="221">
        <v>12</v>
      </c>
      <c r="I93" s="222"/>
      <c r="J93" s="223">
        <f>ROUND(I93*H93,2)</f>
        <v>0</v>
      </c>
      <c r="K93" s="219" t="s">
        <v>129</v>
      </c>
      <c r="L93" s="71"/>
      <c r="M93" s="224" t="s">
        <v>21</v>
      </c>
      <c r="N93" s="225" t="s">
        <v>42</v>
      </c>
      <c r="O93" s="46"/>
      <c r="P93" s="226">
        <f>O93*H93</f>
        <v>0</v>
      </c>
      <c r="Q93" s="226">
        <v>0</v>
      </c>
      <c r="R93" s="226">
        <f>Q93*H93</f>
        <v>0</v>
      </c>
      <c r="S93" s="226">
        <v>0</v>
      </c>
      <c r="T93" s="227">
        <f>S93*H93</f>
        <v>0</v>
      </c>
      <c r="AR93" s="23" t="s">
        <v>130</v>
      </c>
      <c r="AT93" s="23" t="s">
        <v>125</v>
      </c>
      <c r="AU93" s="23" t="s">
        <v>81</v>
      </c>
      <c r="AY93" s="23" t="s">
        <v>123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23" t="s">
        <v>79</v>
      </c>
      <c r="BK93" s="228">
        <f>ROUND(I93*H93,2)</f>
        <v>0</v>
      </c>
      <c r="BL93" s="23" t="s">
        <v>130</v>
      </c>
      <c r="BM93" s="23" t="s">
        <v>144</v>
      </c>
    </row>
    <row r="94" s="1" customFormat="1" ht="16.5" customHeight="1">
      <c r="B94" s="45"/>
      <c r="C94" s="252" t="s">
        <v>130</v>
      </c>
      <c r="D94" s="252" t="s">
        <v>145</v>
      </c>
      <c r="E94" s="253" t="s">
        <v>146</v>
      </c>
      <c r="F94" s="254" t="s">
        <v>147</v>
      </c>
      <c r="G94" s="255" t="s">
        <v>143</v>
      </c>
      <c r="H94" s="256">
        <v>12</v>
      </c>
      <c r="I94" s="257"/>
      <c r="J94" s="258">
        <f>ROUND(I94*H94,2)</f>
        <v>0</v>
      </c>
      <c r="K94" s="254" t="s">
        <v>129</v>
      </c>
      <c r="L94" s="259"/>
      <c r="M94" s="260" t="s">
        <v>21</v>
      </c>
      <c r="N94" s="261" t="s">
        <v>42</v>
      </c>
      <c r="O94" s="46"/>
      <c r="P94" s="226">
        <f>O94*H94</f>
        <v>0</v>
      </c>
      <c r="Q94" s="226">
        <v>0.0088599999999999998</v>
      </c>
      <c r="R94" s="226">
        <f>Q94*H94</f>
        <v>0.10632</v>
      </c>
      <c r="S94" s="226">
        <v>0</v>
      </c>
      <c r="T94" s="227">
        <f>S94*H94</f>
        <v>0</v>
      </c>
      <c r="AR94" s="23" t="s">
        <v>148</v>
      </c>
      <c r="AT94" s="23" t="s">
        <v>145</v>
      </c>
      <c r="AU94" s="23" t="s">
        <v>81</v>
      </c>
      <c r="AY94" s="23" t="s">
        <v>123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23" t="s">
        <v>79</v>
      </c>
      <c r="BK94" s="228">
        <f>ROUND(I94*H94,2)</f>
        <v>0</v>
      </c>
      <c r="BL94" s="23" t="s">
        <v>130</v>
      </c>
      <c r="BM94" s="23" t="s">
        <v>149</v>
      </c>
    </row>
    <row r="95" s="1" customFormat="1" ht="25.5" customHeight="1">
      <c r="B95" s="45"/>
      <c r="C95" s="217" t="s">
        <v>150</v>
      </c>
      <c r="D95" s="217" t="s">
        <v>125</v>
      </c>
      <c r="E95" s="218" t="s">
        <v>151</v>
      </c>
      <c r="F95" s="219" t="s">
        <v>152</v>
      </c>
      <c r="G95" s="220" t="s">
        <v>143</v>
      </c>
      <c r="H95" s="221">
        <v>3</v>
      </c>
      <c r="I95" s="222"/>
      <c r="J95" s="223">
        <f>ROUND(I95*H95,2)</f>
        <v>0</v>
      </c>
      <c r="K95" s="219" t="s">
        <v>129</v>
      </c>
      <c r="L95" s="71"/>
      <c r="M95" s="224" t="s">
        <v>21</v>
      </c>
      <c r="N95" s="225" t="s">
        <v>42</v>
      </c>
      <c r="O95" s="46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AR95" s="23" t="s">
        <v>130</v>
      </c>
      <c r="AT95" s="23" t="s">
        <v>125</v>
      </c>
      <c r="AU95" s="23" t="s">
        <v>81</v>
      </c>
      <c r="AY95" s="23" t="s">
        <v>123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23" t="s">
        <v>79</v>
      </c>
      <c r="BK95" s="228">
        <f>ROUND(I95*H95,2)</f>
        <v>0</v>
      </c>
      <c r="BL95" s="23" t="s">
        <v>130</v>
      </c>
      <c r="BM95" s="23" t="s">
        <v>153</v>
      </c>
    </row>
    <row r="96" s="1" customFormat="1" ht="16.5" customHeight="1">
      <c r="B96" s="45"/>
      <c r="C96" s="252" t="s">
        <v>154</v>
      </c>
      <c r="D96" s="252" t="s">
        <v>145</v>
      </c>
      <c r="E96" s="253" t="s">
        <v>155</v>
      </c>
      <c r="F96" s="254" t="s">
        <v>156</v>
      </c>
      <c r="G96" s="255" t="s">
        <v>143</v>
      </c>
      <c r="H96" s="256">
        <v>3</v>
      </c>
      <c r="I96" s="257"/>
      <c r="J96" s="258">
        <f>ROUND(I96*H96,2)</f>
        <v>0</v>
      </c>
      <c r="K96" s="254" t="s">
        <v>129</v>
      </c>
      <c r="L96" s="259"/>
      <c r="M96" s="260" t="s">
        <v>21</v>
      </c>
      <c r="N96" s="261" t="s">
        <v>42</v>
      </c>
      <c r="O96" s="46"/>
      <c r="P96" s="226">
        <f>O96*H96</f>
        <v>0</v>
      </c>
      <c r="Q96" s="226">
        <v>0.00447</v>
      </c>
      <c r="R96" s="226">
        <f>Q96*H96</f>
        <v>0.01341</v>
      </c>
      <c r="S96" s="226">
        <v>0</v>
      </c>
      <c r="T96" s="227">
        <f>S96*H96</f>
        <v>0</v>
      </c>
      <c r="AR96" s="23" t="s">
        <v>148</v>
      </c>
      <c r="AT96" s="23" t="s">
        <v>145</v>
      </c>
      <c r="AU96" s="23" t="s">
        <v>81</v>
      </c>
      <c r="AY96" s="23" t="s">
        <v>123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23" t="s">
        <v>79</v>
      </c>
      <c r="BK96" s="228">
        <f>ROUND(I96*H96,2)</f>
        <v>0</v>
      </c>
      <c r="BL96" s="23" t="s">
        <v>130</v>
      </c>
      <c r="BM96" s="23" t="s">
        <v>157</v>
      </c>
    </row>
    <row r="97" s="1" customFormat="1" ht="25.5" customHeight="1">
      <c r="B97" s="45"/>
      <c r="C97" s="217" t="s">
        <v>158</v>
      </c>
      <c r="D97" s="217" t="s">
        <v>125</v>
      </c>
      <c r="E97" s="218" t="s">
        <v>159</v>
      </c>
      <c r="F97" s="219" t="s">
        <v>160</v>
      </c>
      <c r="G97" s="220" t="s">
        <v>128</v>
      </c>
      <c r="H97" s="221">
        <v>571.5</v>
      </c>
      <c r="I97" s="222"/>
      <c r="J97" s="223">
        <f>ROUND(I97*H97,2)</f>
        <v>0</v>
      </c>
      <c r="K97" s="219" t="s">
        <v>21</v>
      </c>
      <c r="L97" s="71"/>
      <c r="M97" s="224" t="s">
        <v>21</v>
      </c>
      <c r="N97" s="225" t="s">
        <v>42</v>
      </c>
      <c r="O97" s="46"/>
      <c r="P97" s="226">
        <f>O97*H97</f>
        <v>0</v>
      </c>
      <c r="Q97" s="226">
        <v>0</v>
      </c>
      <c r="R97" s="226">
        <f>Q97*H97</f>
        <v>0</v>
      </c>
      <c r="S97" s="226">
        <v>0</v>
      </c>
      <c r="T97" s="227">
        <f>S97*H97</f>
        <v>0</v>
      </c>
      <c r="AR97" s="23" t="s">
        <v>130</v>
      </c>
      <c r="AT97" s="23" t="s">
        <v>125</v>
      </c>
      <c r="AU97" s="23" t="s">
        <v>81</v>
      </c>
      <c r="AY97" s="23" t="s">
        <v>123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23" t="s">
        <v>79</v>
      </c>
      <c r="BK97" s="228">
        <f>ROUND(I97*H97,2)</f>
        <v>0</v>
      </c>
      <c r="BL97" s="23" t="s">
        <v>130</v>
      </c>
      <c r="BM97" s="23" t="s">
        <v>161</v>
      </c>
    </row>
    <row r="98" s="1" customFormat="1" ht="25.5" customHeight="1">
      <c r="B98" s="45"/>
      <c r="C98" s="217" t="s">
        <v>148</v>
      </c>
      <c r="D98" s="217" t="s">
        <v>125</v>
      </c>
      <c r="E98" s="218" t="s">
        <v>162</v>
      </c>
      <c r="F98" s="219" t="s">
        <v>163</v>
      </c>
      <c r="G98" s="220" t="s">
        <v>128</v>
      </c>
      <c r="H98" s="221">
        <v>571.5</v>
      </c>
      <c r="I98" s="222"/>
      <c r="J98" s="223">
        <f>ROUND(I98*H98,2)</f>
        <v>0</v>
      </c>
      <c r="K98" s="219" t="s">
        <v>129</v>
      </c>
      <c r="L98" s="71"/>
      <c r="M98" s="224" t="s">
        <v>21</v>
      </c>
      <c r="N98" s="225" t="s">
        <v>42</v>
      </c>
      <c r="O98" s="46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AR98" s="23" t="s">
        <v>130</v>
      </c>
      <c r="AT98" s="23" t="s">
        <v>125</v>
      </c>
      <c r="AU98" s="23" t="s">
        <v>81</v>
      </c>
      <c r="AY98" s="23" t="s">
        <v>123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23" t="s">
        <v>79</v>
      </c>
      <c r="BK98" s="228">
        <f>ROUND(I98*H98,2)</f>
        <v>0</v>
      </c>
      <c r="BL98" s="23" t="s">
        <v>130</v>
      </c>
      <c r="BM98" s="23" t="s">
        <v>164</v>
      </c>
    </row>
    <row r="99" s="1" customFormat="1" ht="16.5" customHeight="1">
      <c r="B99" s="45"/>
      <c r="C99" s="252" t="s">
        <v>165</v>
      </c>
      <c r="D99" s="252" t="s">
        <v>145</v>
      </c>
      <c r="E99" s="253" t="s">
        <v>166</v>
      </c>
      <c r="F99" s="254" t="s">
        <v>167</v>
      </c>
      <c r="G99" s="255" t="s">
        <v>168</v>
      </c>
      <c r="H99" s="256">
        <v>17.145</v>
      </c>
      <c r="I99" s="257"/>
      <c r="J99" s="258">
        <f>ROUND(I99*H99,2)</f>
        <v>0</v>
      </c>
      <c r="K99" s="254" t="s">
        <v>129</v>
      </c>
      <c r="L99" s="259"/>
      <c r="M99" s="260" t="s">
        <v>21</v>
      </c>
      <c r="N99" s="261" t="s">
        <v>42</v>
      </c>
      <c r="O99" s="46"/>
      <c r="P99" s="226">
        <f>O99*H99</f>
        <v>0</v>
      </c>
      <c r="Q99" s="226">
        <v>0.001</v>
      </c>
      <c r="R99" s="226">
        <f>Q99*H99</f>
        <v>0.017145000000000001</v>
      </c>
      <c r="S99" s="226">
        <v>0</v>
      </c>
      <c r="T99" s="227">
        <f>S99*H99</f>
        <v>0</v>
      </c>
      <c r="AR99" s="23" t="s">
        <v>148</v>
      </c>
      <c r="AT99" s="23" t="s">
        <v>145</v>
      </c>
      <c r="AU99" s="23" t="s">
        <v>81</v>
      </c>
      <c r="AY99" s="23" t="s">
        <v>123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23" t="s">
        <v>79</v>
      </c>
      <c r="BK99" s="228">
        <f>ROUND(I99*H99,2)</f>
        <v>0</v>
      </c>
      <c r="BL99" s="23" t="s">
        <v>130</v>
      </c>
      <c r="BM99" s="23" t="s">
        <v>169</v>
      </c>
    </row>
    <row r="100" s="11" customFormat="1">
      <c r="B100" s="229"/>
      <c r="C100" s="230"/>
      <c r="D100" s="231" t="s">
        <v>132</v>
      </c>
      <c r="E100" s="232" t="s">
        <v>21</v>
      </c>
      <c r="F100" s="233" t="s">
        <v>170</v>
      </c>
      <c r="G100" s="230"/>
      <c r="H100" s="234">
        <v>17.145</v>
      </c>
      <c r="I100" s="235"/>
      <c r="J100" s="230"/>
      <c r="K100" s="230"/>
      <c r="L100" s="236"/>
      <c r="M100" s="237"/>
      <c r="N100" s="238"/>
      <c r="O100" s="238"/>
      <c r="P100" s="238"/>
      <c r="Q100" s="238"/>
      <c r="R100" s="238"/>
      <c r="S100" s="238"/>
      <c r="T100" s="239"/>
      <c r="AT100" s="240" t="s">
        <v>132</v>
      </c>
      <c r="AU100" s="240" t="s">
        <v>81</v>
      </c>
      <c r="AV100" s="11" t="s">
        <v>81</v>
      </c>
      <c r="AW100" s="11" t="s">
        <v>35</v>
      </c>
      <c r="AX100" s="11" t="s">
        <v>79</v>
      </c>
      <c r="AY100" s="240" t="s">
        <v>123</v>
      </c>
    </row>
    <row r="101" s="1" customFormat="1" ht="25.5" customHeight="1">
      <c r="B101" s="45"/>
      <c r="C101" s="217" t="s">
        <v>171</v>
      </c>
      <c r="D101" s="217" t="s">
        <v>125</v>
      </c>
      <c r="E101" s="218" t="s">
        <v>172</v>
      </c>
      <c r="F101" s="219" t="s">
        <v>173</v>
      </c>
      <c r="G101" s="220" t="s">
        <v>135</v>
      </c>
      <c r="H101" s="221">
        <v>28.859999999999999</v>
      </c>
      <c r="I101" s="222"/>
      <c r="J101" s="223">
        <f>ROUND(I101*H101,2)</f>
        <v>0</v>
      </c>
      <c r="K101" s="219" t="s">
        <v>129</v>
      </c>
      <c r="L101" s="71"/>
      <c r="M101" s="224" t="s">
        <v>21</v>
      </c>
      <c r="N101" s="225" t="s">
        <v>42</v>
      </c>
      <c r="O101" s="46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AR101" s="23" t="s">
        <v>130</v>
      </c>
      <c r="AT101" s="23" t="s">
        <v>125</v>
      </c>
      <c r="AU101" s="23" t="s">
        <v>81</v>
      </c>
      <c r="AY101" s="23" t="s">
        <v>123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23" t="s">
        <v>79</v>
      </c>
      <c r="BK101" s="228">
        <f>ROUND(I101*H101,2)</f>
        <v>0</v>
      </c>
      <c r="BL101" s="23" t="s">
        <v>130</v>
      </c>
      <c r="BM101" s="23" t="s">
        <v>174</v>
      </c>
    </row>
    <row r="102" s="11" customFormat="1">
      <c r="B102" s="229"/>
      <c r="C102" s="230"/>
      <c r="D102" s="231" t="s">
        <v>132</v>
      </c>
      <c r="E102" s="232" t="s">
        <v>21</v>
      </c>
      <c r="F102" s="233" t="s">
        <v>175</v>
      </c>
      <c r="G102" s="230"/>
      <c r="H102" s="234">
        <v>22.199999999999999</v>
      </c>
      <c r="I102" s="235"/>
      <c r="J102" s="230"/>
      <c r="K102" s="230"/>
      <c r="L102" s="236"/>
      <c r="M102" s="237"/>
      <c r="N102" s="238"/>
      <c r="O102" s="238"/>
      <c r="P102" s="238"/>
      <c r="Q102" s="238"/>
      <c r="R102" s="238"/>
      <c r="S102" s="238"/>
      <c r="T102" s="239"/>
      <c r="AT102" s="240" t="s">
        <v>132</v>
      </c>
      <c r="AU102" s="240" t="s">
        <v>81</v>
      </c>
      <c r="AV102" s="11" t="s">
        <v>81</v>
      </c>
      <c r="AW102" s="11" t="s">
        <v>35</v>
      </c>
      <c r="AX102" s="11" t="s">
        <v>71</v>
      </c>
      <c r="AY102" s="240" t="s">
        <v>123</v>
      </c>
    </row>
    <row r="103" s="11" customFormat="1">
      <c r="B103" s="229"/>
      <c r="C103" s="230"/>
      <c r="D103" s="231" t="s">
        <v>132</v>
      </c>
      <c r="E103" s="232" t="s">
        <v>21</v>
      </c>
      <c r="F103" s="233" t="s">
        <v>176</v>
      </c>
      <c r="G103" s="230"/>
      <c r="H103" s="234">
        <v>5.3280000000000003</v>
      </c>
      <c r="I103" s="235"/>
      <c r="J103" s="230"/>
      <c r="K103" s="230"/>
      <c r="L103" s="236"/>
      <c r="M103" s="237"/>
      <c r="N103" s="238"/>
      <c r="O103" s="238"/>
      <c r="P103" s="238"/>
      <c r="Q103" s="238"/>
      <c r="R103" s="238"/>
      <c r="S103" s="238"/>
      <c r="T103" s="239"/>
      <c r="AT103" s="240" t="s">
        <v>132</v>
      </c>
      <c r="AU103" s="240" t="s">
        <v>81</v>
      </c>
      <c r="AV103" s="11" t="s">
        <v>81</v>
      </c>
      <c r="AW103" s="11" t="s">
        <v>35</v>
      </c>
      <c r="AX103" s="11" t="s">
        <v>71</v>
      </c>
      <c r="AY103" s="240" t="s">
        <v>123</v>
      </c>
    </row>
    <row r="104" s="11" customFormat="1">
      <c r="B104" s="229"/>
      <c r="C104" s="230"/>
      <c r="D104" s="231" t="s">
        <v>132</v>
      </c>
      <c r="E104" s="232" t="s">
        <v>21</v>
      </c>
      <c r="F104" s="233" t="s">
        <v>177</v>
      </c>
      <c r="G104" s="230"/>
      <c r="H104" s="234">
        <v>1.3320000000000001</v>
      </c>
      <c r="I104" s="235"/>
      <c r="J104" s="230"/>
      <c r="K104" s="230"/>
      <c r="L104" s="236"/>
      <c r="M104" s="237"/>
      <c r="N104" s="238"/>
      <c r="O104" s="238"/>
      <c r="P104" s="238"/>
      <c r="Q104" s="238"/>
      <c r="R104" s="238"/>
      <c r="S104" s="238"/>
      <c r="T104" s="239"/>
      <c r="AT104" s="240" t="s">
        <v>132</v>
      </c>
      <c r="AU104" s="240" t="s">
        <v>81</v>
      </c>
      <c r="AV104" s="11" t="s">
        <v>81</v>
      </c>
      <c r="AW104" s="11" t="s">
        <v>35</v>
      </c>
      <c r="AX104" s="11" t="s">
        <v>71</v>
      </c>
      <c r="AY104" s="240" t="s">
        <v>123</v>
      </c>
    </row>
    <row r="105" s="13" customFormat="1">
      <c r="B105" s="262"/>
      <c r="C105" s="263"/>
      <c r="D105" s="231" t="s">
        <v>132</v>
      </c>
      <c r="E105" s="264" t="s">
        <v>21</v>
      </c>
      <c r="F105" s="265" t="s">
        <v>178</v>
      </c>
      <c r="G105" s="263"/>
      <c r="H105" s="266">
        <v>28.859999999999999</v>
      </c>
      <c r="I105" s="267"/>
      <c r="J105" s="263"/>
      <c r="K105" s="263"/>
      <c r="L105" s="268"/>
      <c r="M105" s="269"/>
      <c r="N105" s="270"/>
      <c r="O105" s="270"/>
      <c r="P105" s="270"/>
      <c r="Q105" s="270"/>
      <c r="R105" s="270"/>
      <c r="S105" s="270"/>
      <c r="T105" s="271"/>
      <c r="AT105" s="272" t="s">
        <v>132</v>
      </c>
      <c r="AU105" s="272" t="s">
        <v>81</v>
      </c>
      <c r="AV105" s="13" t="s">
        <v>140</v>
      </c>
      <c r="AW105" s="13" t="s">
        <v>6</v>
      </c>
      <c r="AX105" s="13" t="s">
        <v>71</v>
      </c>
      <c r="AY105" s="272" t="s">
        <v>123</v>
      </c>
    </row>
    <row r="106" s="13" customFormat="1">
      <c r="B106" s="262"/>
      <c r="C106" s="263"/>
      <c r="D106" s="231" t="s">
        <v>132</v>
      </c>
      <c r="E106" s="264" t="s">
        <v>21</v>
      </c>
      <c r="F106" s="265" t="s">
        <v>178</v>
      </c>
      <c r="G106" s="263"/>
      <c r="H106" s="266">
        <v>0</v>
      </c>
      <c r="I106" s="267"/>
      <c r="J106" s="263"/>
      <c r="K106" s="263"/>
      <c r="L106" s="268"/>
      <c r="M106" s="269"/>
      <c r="N106" s="270"/>
      <c r="O106" s="270"/>
      <c r="P106" s="270"/>
      <c r="Q106" s="270"/>
      <c r="R106" s="270"/>
      <c r="S106" s="270"/>
      <c r="T106" s="271"/>
      <c r="AT106" s="272" t="s">
        <v>132</v>
      </c>
      <c r="AU106" s="272" t="s">
        <v>81</v>
      </c>
      <c r="AV106" s="13" t="s">
        <v>140</v>
      </c>
      <c r="AW106" s="13" t="s">
        <v>6</v>
      </c>
      <c r="AX106" s="13" t="s">
        <v>71</v>
      </c>
      <c r="AY106" s="272" t="s">
        <v>123</v>
      </c>
    </row>
    <row r="107" s="12" customFormat="1">
      <c r="B107" s="241"/>
      <c r="C107" s="242"/>
      <c r="D107" s="231" t="s">
        <v>132</v>
      </c>
      <c r="E107" s="243" t="s">
        <v>21</v>
      </c>
      <c r="F107" s="244" t="s">
        <v>139</v>
      </c>
      <c r="G107" s="242"/>
      <c r="H107" s="245">
        <v>28.859999999999999</v>
      </c>
      <c r="I107" s="246"/>
      <c r="J107" s="242"/>
      <c r="K107" s="242"/>
      <c r="L107" s="247"/>
      <c r="M107" s="248"/>
      <c r="N107" s="249"/>
      <c r="O107" s="249"/>
      <c r="P107" s="249"/>
      <c r="Q107" s="249"/>
      <c r="R107" s="249"/>
      <c r="S107" s="249"/>
      <c r="T107" s="250"/>
      <c r="AT107" s="251" t="s">
        <v>132</v>
      </c>
      <c r="AU107" s="251" t="s">
        <v>81</v>
      </c>
      <c r="AV107" s="12" t="s">
        <v>130</v>
      </c>
      <c r="AW107" s="12" t="s">
        <v>35</v>
      </c>
      <c r="AX107" s="12" t="s">
        <v>79</v>
      </c>
      <c r="AY107" s="251" t="s">
        <v>123</v>
      </c>
    </row>
    <row r="108" s="1" customFormat="1" ht="25.5" customHeight="1">
      <c r="B108" s="45"/>
      <c r="C108" s="217" t="s">
        <v>179</v>
      </c>
      <c r="D108" s="217" t="s">
        <v>125</v>
      </c>
      <c r="E108" s="218" t="s">
        <v>180</v>
      </c>
      <c r="F108" s="219" t="s">
        <v>181</v>
      </c>
      <c r="G108" s="220" t="s">
        <v>135</v>
      </c>
      <c r="H108" s="221">
        <v>1489.376</v>
      </c>
      <c r="I108" s="222"/>
      <c r="J108" s="223">
        <f>ROUND(I108*H108,2)</f>
        <v>0</v>
      </c>
      <c r="K108" s="219" t="s">
        <v>21</v>
      </c>
      <c r="L108" s="71"/>
      <c r="M108" s="224" t="s">
        <v>21</v>
      </c>
      <c r="N108" s="225" t="s">
        <v>42</v>
      </c>
      <c r="O108" s="46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AR108" s="23" t="s">
        <v>130</v>
      </c>
      <c r="AT108" s="23" t="s">
        <v>125</v>
      </c>
      <c r="AU108" s="23" t="s">
        <v>81</v>
      </c>
      <c r="AY108" s="23" t="s">
        <v>123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23" t="s">
        <v>79</v>
      </c>
      <c r="BK108" s="228">
        <f>ROUND(I108*H108,2)</f>
        <v>0</v>
      </c>
      <c r="BL108" s="23" t="s">
        <v>130</v>
      </c>
      <c r="BM108" s="23" t="s">
        <v>182</v>
      </c>
    </row>
    <row r="109" s="11" customFormat="1">
      <c r="B109" s="229"/>
      <c r="C109" s="230"/>
      <c r="D109" s="231" t="s">
        <v>132</v>
      </c>
      <c r="E109" s="232" t="s">
        <v>21</v>
      </c>
      <c r="F109" s="233" t="s">
        <v>183</v>
      </c>
      <c r="G109" s="230"/>
      <c r="H109" s="234">
        <v>1489.376</v>
      </c>
      <c r="I109" s="235"/>
      <c r="J109" s="230"/>
      <c r="K109" s="230"/>
      <c r="L109" s="236"/>
      <c r="M109" s="237"/>
      <c r="N109" s="238"/>
      <c r="O109" s="238"/>
      <c r="P109" s="238"/>
      <c r="Q109" s="238"/>
      <c r="R109" s="238"/>
      <c r="S109" s="238"/>
      <c r="T109" s="239"/>
      <c r="AT109" s="240" t="s">
        <v>132</v>
      </c>
      <c r="AU109" s="240" t="s">
        <v>81</v>
      </c>
      <c r="AV109" s="11" t="s">
        <v>81</v>
      </c>
      <c r="AW109" s="11" t="s">
        <v>35</v>
      </c>
      <c r="AX109" s="11" t="s">
        <v>79</v>
      </c>
      <c r="AY109" s="240" t="s">
        <v>123</v>
      </c>
    </row>
    <row r="110" s="1" customFormat="1" ht="38.25" customHeight="1">
      <c r="B110" s="45"/>
      <c r="C110" s="217" t="s">
        <v>184</v>
      </c>
      <c r="D110" s="217" t="s">
        <v>125</v>
      </c>
      <c r="E110" s="218" t="s">
        <v>185</v>
      </c>
      <c r="F110" s="219" t="s">
        <v>186</v>
      </c>
      <c r="G110" s="220" t="s">
        <v>135</v>
      </c>
      <c r="H110" s="221">
        <v>1489.376</v>
      </c>
      <c r="I110" s="222"/>
      <c r="J110" s="223">
        <f>ROUND(I110*H110,2)</f>
        <v>0</v>
      </c>
      <c r="K110" s="219" t="s">
        <v>21</v>
      </c>
      <c r="L110" s="71"/>
      <c r="M110" s="224" t="s">
        <v>21</v>
      </c>
      <c r="N110" s="225" t="s">
        <v>42</v>
      </c>
      <c r="O110" s="46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AR110" s="23" t="s">
        <v>130</v>
      </c>
      <c r="AT110" s="23" t="s">
        <v>125</v>
      </c>
      <c r="AU110" s="23" t="s">
        <v>81</v>
      </c>
      <c r="AY110" s="23" t="s">
        <v>123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23" t="s">
        <v>79</v>
      </c>
      <c r="BK110" s="228">
        <f>ROUND(I110*H110,2)</f>
        <v>0</v>
      </c>
      <c r="BL110" s="23" t="s">
        <v>130</v>
      </c>
      <c r="BM110" s="23" t="s">
        <v>187</v>
      </c>
    </row>
    <row r="111" s="1" customFormat="1" ht="25.5" customHeight="1">
      <c r="B111" s="45"/>
      <c r="C111" s="217" t="s">
        <v>188</v>
      </c>
      <c r="D111" s="217" t="s">
        <v>125</v>
      </c>
      <c r="E111" s="218" t="s">
        <v>189</v>
      </c>
      <c r="F111" s="219" t="s">
        <v>190</v>
      </c>
      <c r="G111" s="220" t="s">
        <v>135</v>
      </c>
      <c r="H111" s="221">
        <v>878.98000000000002</v>
      </c>
      <c r="I111" s="222"/>
      <c r="J111" s="223">
        <f>ROUND(I111*H111,2)</f>
        <v>0</v>
      </c>
      <c r="K111" s="219" t="s">
        <v>21</v>
      </c>
      <c r="L111" s="71"/>
      <c r="M111" s="224" t="s">
        <v>21</v>
      </c>
      <c r="N111" s="225" t="s">
        <v>42</v>
      </c>
      <c r="O111" s="46"/>
      <c r="P111" s="226">
        <f>O111*H111</f>
        <v>0</v>
      </c>
      <c r="Q111" s="226">
        <v>0</v>
      </c>
      <c r="R111" s="226">
        <f>Q111*H111</f>
        <v>0</v>
      </c>
      <c r="S111" s="226">
        <v>0</v>
      </c>
      <c r="T111" s="227">
        <f>S111*H111</f>
        <v>0</v>
      </c>
      <c r="AR111" s="23" t="s">
        <v>130</v>
      </c>
      <c r="AT111" s="23" t="s">
        <v>125</v>
      </c>
      <c r="AU111" s="23" t="s">
        <v>81</v>
      </c>
      <c r="AY111" s="23" t="s">
        <v>123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23" t="s">
        <v>79</v>
      </c>
      <c r="BK111" s="228">
        <f>ROUND(I111*H111,2)</f>
        <v>0</v>
      </c>
      <c r="BL111" s="23" t="s">
        <v>130</v>
      </c>
      <c r="BM111" s="23" t="s">
        <v>191</v>
      </c>
    </row>
    <row r="112" s="11" customFormat="1">
      <c r="B112" s="229"/>
      <c r="C112" s="230"/>
      <c r="D112" s="231" t="s">
        <v>132</v>
      </c>
      <c r="E112" s="232" t="s">
        <v>21</v>
      </c>
      <c r="F112" s="233" t="s">
        <v>192</v>
      </c>
      <c r="G112" s="230"/>
      <c r="H112" s="234">
        <v>878.98000000000002</v>
      </c>
      <c r="I112" s="235"/>
      <c r="J112" s="230"/>
      <c r="K112" s="230"/>
      <c r="L112" s="236"/>
      <c r="M112" s="237"/>
      <c r="N112" s="238"/>
      <c r="O112" s="238"/>
      <c r="P112" s="238"/>
      <c r="Q112" s="238"/>
      <c r="R112" s="238"/>
      <c r="S112" s="238"/>
      <c r="T112" s="239"/>
      <c r="AT112" s="240" t="s">
        <v>132</v>
      </c>
      <c r="AU112" s="240" t="s">
        <v>81</v>
      </c>
      <c r="AV112" s="11" t="s">
        <v>81</v>
      </c>
      <c r="AW112" s="11" t="s">
        <v>35</v>
      </c>
      <c r="AX112" s="11" t="s">
        <v>79</v>
      </c>
      <c r="AY112" s="240" t="s">
        <v>123</v>
      </c>
    </row>
    <row r="113" s="1" customFormat="1" ht="38.25" customHeight="1">
      <c r="B113" s="45"/>
      <c r="C113" s="217" t="s">
        <v>193</v>
      </c>
      <c r="D113" s="217" t="s">
        <v>125</v>
      </c>
      <c r="E113" s="218" t="s">
        <v>194</v>
      </c>
      <c r="F113" s="219" t="s">
        <v>195</v>
      </c>
      <c r="G113" s="220" t="s">
        <v>135</v>
      </c>
      <c r="H113" s="221">
        <v>878.98000000000002</v>
      </c>
      <c r="I113" s="222"/>
      <c r="J113" s="223">
        <f>ROUND(I113*H113,2)</f>
        <v>0</v>
      </c>
      <c r="K113" s="219" t="s">
        <v>21</v>
      </c>
      <c r="L113" s="71"/>
      <c r="M113" s="224" t="s">
        <v>21</v>
      </c>
      <c r="N113" s="225" t="s">
        <v>42</v>
      </c>
      <c r="O113" s="46"/>
      <c r="P113" s="226">
        <f>O113*H113</f>
        <v>0</v>
      </c>
      <c r="Q113" s="226">
        <v>0</v>
      </c>
      <c r="R113" s="226">
        <f>Q113*H113</f>
        <v>0</v>
      </c>
      <c r="S113" s="226">
        <v>0</v>
      </c>
      <c r="T113" s="227">
        <f>S113*H113</f>
        <v>0</v>
      </c>
      <c r="AR113" s="23" t="s">
        <v>130</v>
      </c>
      <c r="AT113" s="23" t="s">
        <v>125</v>
      </c>
      <c r="AU113" s="23" t="s">
        <v>81</v>
      </c>
      <c r="AY113" s="23" t="s">
        <v>123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23" t="s">
        <v>79</v>
      </c>
      <c r="BK113" s="228">
        <f>ROUND(I113*H113,2)</f>
        <v>0</v>
      </c>
      <c r="BL113" s="23" t="s">
        <v>130</v>
      </c>
      <c r="BM113" s="23" t="s">
        <v>196</v>
      </c>
    </row>
    <row r="114" s="1" customFormat="1" ht="25.5" customHeight="1">
      <c r="B114" s="45"/>
      <c r="C114" s="217" t="s">
        <v>10</v>
      </c>
      <c r="D114" s="217" t="s">
        <v>125</v>
      </c>
      <c r="E114" s="218" t="s">
        <v>197</v>
      </c>
      <c r="F114" s="219" t="s">
        <v>198</v>
      </c>
      <c r="G114" s="220" t="s">
        <v>135</v>
      </c>
      <c r="H114" s="221">
        <v>585.98000000000002</v>
      </c>
      <c r="I114" s="222"/>
      <c r="J114" s="223">
        <f>ROUND(I114*H114,2)</f>
        <v>0</v>
      </c>
      <c r="K114" s="219" t="s">
        <v>129</v>
      </c>
      <c r="L114" s="71"/>
      <c r="M114" s="224" t="s">
        <v>21</v>
      </c>
      <c r="N114" s="225" t="s">
        <v>42</v>
      </c>
      <c r="O114" s="46"/>
      <c r="P114" s="226">
        <f>O114*H114</f>
        <v>0</v>
      </c>
      <c r="Q114" s="226">
        <v>0</v>
      </c>
      <c r="R114" s="226">
        <f>Q114*H114</f>
        <v>0</v>
      </c>
      <c r="S114" s="226">
        <v>0</v>
      </c>
      <c r="T114" s="227">
        <f>S114*H114</f>
        <v>0</v>
      </c>
      <c r="AR114" s="23" t="s">
        <v>130</v>
      </c>
      <c r="AT114" s="23" t="s">
        <v>125</v>
      </c>
      <c r="AU114" s="23" t="s">
        <v>81</v>
      </c>
      <c r="AY114" s="23" t="s">
        <v>123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23" t="s">
        <v>79</v>
      </c>
      <c r="BK114" s="228">
        <f>ROUND(I114*H114,2)</f>
        <v>0</v>
      </c>
      <c r="BL114" s="23" t="s">
        <v>130</v>
      </c>
      <c r="BM114" s="23" t="s">
        <v>199</v>
      </c>
    </row>
    <row r="115" s="11" customFormat="1">
      <c r="B115" s="229"/>
      <c r="C115" s="230"/>
      <c r="D115" s="231" t="s">
        <v>132</v>
      </c>
      <c r="E115" s="232" t="s">
        <v>21</v>
      </c>
      <c r="F115" s="233" t="s">
        <v>200</v>
      </c>
      <c r="G115" s="230"/>
      <c r="H115" s="234">
        <v>585.98000000000002</v>
      </c>
      <c r="I115" s="235"/>
      <c r="J115" s="230"/>
      <c r="K115" s="230"/>
      <c r="L115" s="236"/>
      <c r="M115" s="237"/>
      <c r="N115" s="238"/>
      <c r="O115" s="238"/>
      <c r="P115" s="238"/>
      <c r="Q115" s="238"/>
      <c r="R115" s="238"/>
      <c r="S115" s="238"/>
      <c r="T115" s="239"/>
      <c r="AT115" s="240" t="s">
        <v>132</v>
      </c>
      <c r="AU115" s="240" t="s">
        <v>81</v>
      </c>
      <c r="AV115" s="11" t="s">
        <v>81</v>
      </c>
      <c r="AW115" s="11" t="s">
        <v>35</v>
      </c>
      <c r="AX115" s="11" t="s">
        <v>79</v>
      </c>
      <c r="AY115" s="240" t="s">
        <v>123</v>
      </c>
    </row>
    <row r="116" s="1" customFormat="1" ht="38.25" customHeight="1">
      <c r="B116" s="45"/>
      <c r="C116" s="217" t="s">
        <v>201</v>
      </c>
      <c r="D116" s="217" t="s">
        <v>125</v>
      </c>
      <c r="E116" s="218" t="s">
        <v>126</v>
      </c>
      <c r="F116" s="219" t="s">
        <v>127</v>
      </c>
      <c r="G116" s="220" t="s">
        <v>128</v>
      </c>
      <c r="H116" s="221">
        <v>806.39999999999998</v>
      </c>
      <c r="I116" s="222"/>
      <c r="J116" s="223">
        <f>ROUND(I116*H116,2)</f>
        <v>0</v>
      </c>
      <c r="K116" s="219" t="s">
        <v>129</v>
      </c>
      <c r="L116" s="71"/>
      <c r="M116" s="224" t="s">
        <v>21</v>
      </c>
      <c r="N116" s="225" t="s">
        <v>42</v>
      </c>
      <c r="O116" s="46"/>
      <c r="P116" s="226">
        <f>O116*H116</f>
        <v>0</v>
      </c>
      <c r="Q116" s="226">
        <v>0</v>
      </c>
      <c r="R116" s="226">
        <f>Q116*H116</f>
        <v>0</v>
      </c>
      <c r="S116" s="226">
        <v>0.75</v>
      </c>
      <c r="T116" s="227">
        <f>S116*H116</f>
        <v>604.79999999999995</v>
      </c>
      <c r="AR116" s="23" t="s">
        <v>130</v>
      </c>
      <c r="AT116" s="23" t="s">
        <v>125</v>
      </c>
      <c r="AU116" s="23" t="s">
        <v>81</v>
      </c>
      <c r="AY116" s="23" t="s">
        <v>123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23" t="s">
        <v>79</v>
      </c>
      <c r="BK116" s="228">
        <f>ROUND(I116*H116,2)</f>
        <v>0</v>
      </c>
      <c r="BL116" s="23" t="s">
        <v>130</v>
      </c>
      <c r="BM116" s="23" t="s">
        <v>202</v>
      </c>
    </row>
    <row r="117" s="11" customFormat="1">
      <c r="B117" s="229"/>
      <c r="C117" s="230"/>
      <c r="D117" s="231" t="s">
        <v>132</v>
      </c>
      <c r="E117" s="232" t="s">
        <v>87</v>
      </c>
      <c r="F117" s="233" t="s">
        <v>203</v>
      </c>
      <c r="G117" s="230"/>
      <c r="H117" s="234">
        <v>806.39999999999998</v>
      </c>
      <c r="I117" s="235"/>
      <c r="J117" s="230"/>
      <c r="K117" s="230"/>
      <c r="L117" s="236"/>
      <c r="M117" s="237"/>
      <c r="N117" s="238"/>
      <c r="O117" s="238"/>
      <c r="P117" s="238"/>
      <c r="Q117" s="238"/>
      <c r="R117" s="238"/>
      <c r="S117" s="238"/>
      <c r="T117" s="239"/>
      <c r="AT117" s="240" t="s">
        <v>132</v>
      </c>
      <c r="AU117" s="240" t="s">
        <v>81</v>
      </c>
      <c r="AV117" s="11" t="s">
        <v>81</v>
      </c>
      <c r="AW117" s="11" t="s">
        <v>35</v>
      </c>
      <c r="AX117" s="11" t="s">
        <v>71</v>
      </c>
      <c r="AY117" s="240" t="s">
        <v>123</v>
      </c>
    </row>
    <row r="118" s="12" customFormat="1">
      <c r="B118" s="241"/>
      <c r="C118" s="242"/>
      <c r="D118" s="231" t="s">
        <v>132</v>
      </c>
      <c r="E118" s="243" t="s">
        <v>21</v>
      </c>
      <c r="F118" s="244" t="s">
        <v>139</v>
      </c>
      <c r="G118" s="242"/>
      <c r="H118" s="245">
        <v>806.39999999999998</v>
      </c>
      <c r="I118" s="246"/>
      <c r="J118" s="242"/>
      <c r="K118" s="242"/>
      <c r="L118" s="247"/>
      <c r="M118" s="248"/>
      <c r="N118" s="249"/>
      <c r="O118" s="249"/>
      <c r="P118" s="249"/>
      <c r="Q118" s="249"/>
      <c r="R118" s="249"/>
      <c r="S118" s="249"/>
      <c r="T118" s="250"/>
      <c r="AT118" s="251" t="s">
        <v>132</v>
      </c>
      <c r="AU118" s="251" t="s">
        <v>81</v>
      </c>
      <c r="AV118" s="12" t="s">
        <v>130</v>
      </c>
      <c r="AW118" s="12" t="s">
        <v>35</v>
      </c>
      <c r="AX118" s="12" t="s">
        <v>79</v>
      </c>
      <c r="AY118" s="251" t="s">
        <v>123</v>
      </c>
    </row>
    <row r="119" s="1" customFormat="1" ht="63.75" customHeight="1">
      <c r="B119" s="45"/>
      <c r="C119" s="217" t="s">
        <v>204</v>
      </c>
      <c r="D119" s="217" t="s">
        <v>125</v>
      </c>
      <c r="E119" s="218" t="s">
        <v>205</v>
      </c>
      <c r="F119" s="219" t="s">
        <v>206</v>
      </c>
      <c r="G119" s="220" t="s">
        <v>143</v>
      </c>
      <c r="H119" s="221">
        <v>1.2</v>
      </c>
      <c r="I119" s="222"/>
      <c r="J119" s="223">
        <f>ROUND(I119*H119,2)</f>
        <v>0</v>
      </c>
      <c r="K119" s="219" t="s">
        <v>129</v>
      </c>
      <c r="L119" s="71"/>
      <c r="M119" s="224" t="s">
        <v>21</v>
      </c>
      <c r="N119" s="225" t="s">
        <v>42</v>
      </c>
      <c r="O119" s="46"/>
      <c r="P119" s="226">
        <f>O119*H119</f>
        <v>0</v>
      </c>
      <c r="Q119" s="226">
        <v>0.01269</v>
      </c>
      <c r="R119" s="226">
        <f>Q119*H119</f>
        <v>0.015227999999999999</v>
      </c>
      <c r="S119" s="226">
        <v>0</v>
      </c>
      <c r="T119" s="227">
        <f>S119*H119</f>
        <v>0</v>
      </c>
      <c r="AR119" s="23" t="s">
        <v>130</v>
      </c>
      <c r="AT119" s="23" t="s">
        <v>125</v>
      </c>
      <c r="AU119" s="23" t="s">
        <v>81</v>
      </c>
      <c r="AY119" s="23" t="s">
        <v>123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23" t="s">
        <v>79</v>
      </c>
      <c r="BK119" s="228">
        <f>ROUND(I119*H119,2)</f>
        <v>0</v>
      </c>
      <c r="BL119" s="23" t="s">
        <v>130</v>
      </c>
      <c r="BM119" s="23" t="s">
        <v>207</v>
      </c>
    </row>
    <row r="120" s="11" customFormat="1">
      <c r="B120" s="229"/>
      <c r="C120" s="230"/>
      <c r="D120" s="231" t="s">
        <v>132</v>
      </c>
      <c r="E120" s="232" t="s">
        <v>21</v>
      </c>
      <c r="F120" s="233" t="s">
        <v>208</v>
      </c>
      <c r="G120" s="230"/>
      <c r="H120" s="234">
        <v>1.2</v>
      </c>
      <c r="I120" s="235"/>
      <c r="J120" s="230"/>
      <c r="K120" s="230"/>
      <c r="L120" s="236"/>
      <c r="M120" s="237"/>
      <c r="N120" s="238"/>
      <c r="O120" s="238"/>
      <c r="P120" s="238"/>
      <c r="Q120" s="238"/>
      <c r="R120" s="238"/>
      <c r="S120" s="238"/>
      <c r="T120" s="239"/>
      <c r="AT120" s="240" t="s">
        <v>132</v>
      </c>
      <c r="AU120" s="240" t="s">
        <v>81</v>
      </c>
      <c r="AV120" s="11" t="s">
        <v>81</v>
      </c>
      <c r="AW120" s="11" t="s">
        <v>35</v>
      </c>
      <c r="AX120" s="11" t="s">
        <v>79</v>
      </c>
      <c r="AY120" s="240" t="s">
        <v>123</v>
      </c>
    </row>
    <row r="121" s="1" customFormat="1" ht="63.75" customHeight="1">
      <c r="B121" s="45"/>
      <c r="C121" s="217" t="s">
        <v>209</v>
      </c>
      <c r="D121" s="217" t="s">
        <v>125</v>
      </c>
      <c r="E121" s="218" t="s">
        <v>210</v>
      </c>
      <c r="F121" s="219" t="s">
        <v>211</v>
      </c>
      <c r="G121" s="220" t="s">
        <v>143</v>
      </c>
      <c r="H121" s="221">
        <v>2.3999999999999999</v>
      </c>
      <c r="I121" s="222"/>
      <c r="J121" s="223">
        <f>ROUND(I121*H121,2)</f>
        <v>0</v>
      </c>
      <c r="K121" s="219" t="s">
        <v>129</v>
      </c>
      <c r="L121" s="71"/>
      <c r="M121" s="224" t="s">
        <v>21</v>
      </c>
      <c r="N121" s="225" t="s">
        <v>42</v>
      </c>
      <c r="O121" s="46"/>
      <c r="P121" s="226">
        <f>O121*H121</f>
        <v>0</v>
      </c>
      <c r="Q121" s="226">
        <v>0.0086800000000000002</v>
      </c>
      <c r="R121" s="226">
        <f>Q121*H121</f>
        <v>0.020832</v>
      </c>
      <c r="S121" s="226">
        <v>0</v>
      </c>
      <c r="T121" s="227">
        <f>S121*H121</f>
        <v>0</v>
      </c>
      <c r="AR121" s="23" t="s">
        <v>130</v>
      </c>
      <c r="AT121" s="23" t="s">
        <v>125</v>
      </c>
      <c r="AU121" s="23" t="s">
        <v>81</v>
      </c>
      <c r="AY121" s="23" t="s">
        <v>123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23" t="s">
        <v>79</v>
      </c>
      <c r="BK121" s="228">
        <f>ROUND(I121*H121,2)</f>
        <v>0</v>
      </c>
      <c r="BL121" s="23" t="s">
        <v>130</v>
      </c>
      <c r="BM121" s="23" t="s">
        <v>212</v>
      </c>
    </row>
    <row r="122" s="11" customFormat="1">
      <c r="B122" s="229"/>
      <c r="C122" s="230"/>
      <c r="D122" s="231" t="s">
        <v>132</v>
      </c>
      <c r="E122" s="232" t="s">
        <v>21</v>
      </c>
      <c r="F122" s="233" t="s">
        <v>213</v>
      </c>
      <c r="G122" s="230"/>
      <c r="H122" s="234">
        <v>2.3999999999999999</v>
      </c>
      <c r="I122" s="235"/>
      <c r="J122" s="230"/>
      <c r="K122" s="230"/>
      <c r="L122" s="236"/>
      <c r="M122" s="237"/>
      <c r="N122" s="238"/>
      <c r="O122" s="238"/>
      <c r="P122" s="238"/>
      <c r="Q122" s="238"/>
      <c r="R122" s="238"/>
      <c r="S122" s="238"/>
      <c r="T122" s="239"/>
      <c r="AT122" s="240" t="s">
        <v>132</v>
      </c>
      <c r="AU122" s="240" t="s">
        <v>81</v>
      </c>
      <c r="AV122" s="11" t="s">
        <v>81</v>
      </c>
      <c r="AW122" s="11" t="s">
        <v>35</v>
      </c>
      <c r="AX122" s="11" t="s">
        <v>79</v>
      </c>
      <c r="AY122" s="240" t="s">
        <v>123</v>
      </c>
    </row>
    <row r="123" s="1" customFormat="1" ht="63.75" customHeight="1">
      <c r="B123" s="45"/>
      <c r="C123" s="217" t="s">
        <v>214</v>
      </c>
      <c r="D123" s="217" t="s">
        <v>125</v>
      </c>
      <c r="E123" s="218" t="s">
        <v>215</v>
      </c>
      <c r="F123" s="219" t="s">
        <v>216</v>
      </c>
      <c r="G123" s="220" t="s">
        <v>143</v>
      </c>
      <c r="H123" s="221">
        <v>6</v>
      </c>
      <c r="I123" s="222"/>
      <c r="J123" s="223">
        <f>ROUND(I123*H123,2)</f>
        <v>0</v>
      </c>
      <c r="K123" s="219" t="s">
        <v>129</v>
      </c>
      <c r="L123" s="71"/>
      <c r="M123" s="224" t="s">
        <v>21</v>
      </c>
      <c r="N123" s="225" t="s">
        <v>42</v>
      </c>
      <c r="O123" s="46"/>
      <c r="P123" s="226">
        <f>O123*H123</f>
        <v>0</v>
      </c>
      <c r="Q123" s="226">
        <v>0.036900000000000002</v>
      </c>
      <c r="R123" s="226">
        <f>Q123*H123</f>
        <v>0.22140000000000001</v>
      </c>
      <c r="S123" s="226">
        <v>0</v>
      </c>
      <c r="T123" s="227">
        <f>S123*H123</f>
        <v>0</v>
      </c>
      <c r="AR123" s="23" t="s">
        <v>130</v>
      </c>
      <c r="AT123" s="23" t="s">
        <v>125</v>
      </c>
      <c r="AU123" s="23" t="s">
        <v>81</v>
      </c>
      <c r="AY123" s="23" t="s">
        <v>123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23" t="s">
        <v>79</v>
      </c>
      <c r="BK123" s="228">
        <f>ROUND(I123*H123,2)</f>
        <v>0</v>
      </c>
      <c r="BL123" s="23" t="s">
        <v>130</v>
      </c>
      <c r="BM123" s="23" t="s">
        <v>217</v>
      </c>
    </row>
    <row r="124" s="11" customFormat="1">
      <c r="B124" s="229"/>
      <c r="C124" s="230"/>
      <c r="D124" s="231" t="s">
        <v>132</v>
      </c>
      <c r="E124" s="232" t="s">
        <v>21</v>
      </c>
      <c r="F124" s="233" t="s">
        <v>218</v>
      </c>
      <c r="G124" s="230"/>
      <c r="H124" s="234">
        <v>6</v>
      </c>
      <c r="I124" s="235"/>
      <c r="J124" s="230"/>
      <c r="K124" s="230"/>
      <c r="L124" s="236"/>
      <c r="M124" s="237"/>
      <c r="N124" s="238"/>
      <c r="O124" s="238"/>
      <c r="P124" s="238"/>
      <c r="Q124" s="238"/>
      <c r="R124" s="238"/>
      <c r="S124" s="238"/>
      <c r="T124" s="239"/>
      <c r="AT124" s="240" t="s">
        <v>132</v>
      </c>
      <c r="AU124" s="240" t="s">
        <v>81</v>
      </c>
      <c r="AV124" s="11" t="s">
        <v>81</v>
      </c>
      <c r="AW124" s="11" t="s">
        <v>35</v>
      </c>
      <c r="AX124" s="11" t="s">
        <v>79</v>
      </c>
      <c r="AY124" s="240" t="s">
        <v>123</v>
      </c>
    </row>
    <row r="125" s="1" customFormat="1" ht="25.5" customHeight="1">
      <c r="B125" s="45"/>
      <c r="C125" s="217" t="s">
        <v>219</v>
      </c>
      <c r="D125" s="217" t="s">
        <v>125</v>
      </c>
      <c r="E125" s="218" t="s">
        <v>220</v>
      </c>
      <c r="F125" s="219" t="s">
        <v>221</v>
      </c>
      <c r="G125" s="220" t="s">
        <v>128</v>
      </c>
      <c r="H125" s="221">
        <v>6976</v>
      </c>
      <c r="I125" s="222"/>
      <c r="J125" s="223">
        <f>ROUND(I125*H125,2)</f>
        <v>0</v>
      </c>
      <c r="K125" s="219" t="s">
        <v>129</v>
      </c>
      <c r="L125" s="71"/>
      <c r="M125" s="224" t="s">
        <v>21</v>
      </c>
      <c r="N125" s="225" t="s">
        <v>42</v>
      </c>
      <c r="O125" s="46"/>
      <c r="P125" s="226">
        <f>O125*H125</f>
        <v>0</v>
      </c>
      <c r="Q125" s="226">
        <v>0.00084000000000000003</v>
      </c>
      <c r="R125" s="226">
        <f>Q125*H125</f>
        <v>5.8598400000000002</v>
      </c>
      <c r="S125" s="226">
        <v>0</v>
      </c>
      <c r="T125" s="227">
        <f>S125*H125</f>
        <v>0</v>
      </c>
      <c r="AR125" s="23" t="s">
        <v>130</v>
      </c>
      <c r="AT125" s="23" t="s">
        <v>125</v>
      </c>
      <c r="AU125" s="23" t="s">
        <v>81</v>
      </c>
      <c r="AY125" s="23" t="s">
        <v>123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23" t="s">
        <v>79</v>
      </c>
      <c r="BK125" s="228">
        <f>ROUND(I125*H125,2)</f>
        <v>0</v>
      </c>
      <c r="BL125" s="23" t="s">
        <v>130</v>
      </c>
      <c r="BM125" s="23" t="s">
        <v>222</v>
      </c>
    </row>
    <row r="126" s="11" customFormat="1">
      <c r="B126" s="229"/>
      <c r="C126" s="230"/>
      <c r="D126" s="231" t="s">
        <v>132</v>
      </c>
      <c r="E126" s="232" t="s">
        <v>21</v>
      </c>
      <c r="F126" s="233" t="s">
        <v>223</v>
      </c>
      <c r="G126" s="230"/>
      <c r="H126" s="234">
        <v>6976</v>
      </c>
      <c r="I126" s="235"/>
      <c r="J126" s="230"/>
      <c r="K126" s="230"/>
      <c r="L126" s="236"/>
      <c r="M126" s="237"/>
      <c r="N126" s="238"/>
      <c r="O126" s="238"/>
      <c r="P126" s="238"/>
      <c r="Q126" s="238"/>
      <c r="R126" s="238"/>
      <c r="S126" s="238"/>
      <c r="T126" s="239"/>
      <c r="AT126" s="240" t="s">
        <v>132</v>
      </c>
      <c r="AU126" s="240" t="s">
        <v>81</v>
      </c>
      <c r="AV126" s="11" t="s">
        <v>81</v>
      </c>
      <c r="AW126" s="11" t="s">
        <v>35</v>
      </c>
      <c r="AX126" s="11" t="s">
        <v>79</v>
      </c>
      <c r="AY126" s="240" t="s">
        <v>123</v>
      </c>
    </row>
    <row r="127" s="1" customFormat="1" ht="25.5" customHeight="1">
      <c r="B127" s="45"/>
      <c r="C127" s="217" t="s">
        <v>9</v>
      </c>
      <c r="D127" s="217" t="s">
        <v>125</v>
      </c>
      <c r="E127" s="218" t="s">
        <v>224</v>
      </c>
      <c r="F127" s="219" t="s">
        <v>225</v>
      </c>
      <c r="G127" s="220" t="s">
        <v>128</v>
      </c>
      <c r="H127" s="221">
        <v>6976</v>
      </c>
      <c r="I127" s="222"/>
      <c r="J127" s="223">
        <f>ROUND(I127*H127,2)</f>
        <v>0</v>
      </c>
      <c r="K127" s="219" t="s">
        <v>129</v>
      </c>
      <c r="L127" s="71"/>
      <c r="M127" s="224" t="s">
        <v>21</v>
      </c>
      <c r="N127" s="225" t="s">
        <v>42</v>
      </c>
      <c r="O127" s="46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AR127" s="23" t="s">
        <v>130</v>
      </c>
      <c r="AT127" s="23" t="s">
        <v>125</v>
      </c>
      <c r="AU127" s="23" t="s">
        <v>81</v>
      </c>
      <c r="AY127" s="23" t="s">
        <v>123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23" t="s">
        <v>79</v>
      </c>
      <c r="BK127" s="228">
        <f>ROUND(I127*H127,2)</f>
        <v>0</v>
      </c>
      <c r="BL127" s="23" t="s">
        <v>130</v>
      </c>
      <c r="BM127" s="23" t="s">
        <v>226</v>
      </c>
    </row>
    <row r="128" s="1" customFormat="1" ht="38.25" customHeight="1">
      <c r="B128" s="45"/>
      <c r="C128" s="217" t="s">
        <v>227</v>
      </c>
      <c r="D128" s="217" t="s">
        <v>125</v>
      </c>
      <c r="E128" s="218" t="s">
        <v>228</v>
      </c>
      <c r="F128" s="219" t="s">
        <v>229</v>
      </c>
      <c r="G128" s="220" t="s">
        <v>135</v>
      </c>
      <c r="H128" s="221">
        <v>1464.96</v>
      </c>
      <c r="I128" s="222"/>
      <c r="J128" s="223">
        <f>ROUND(I128*H128,2)</f>
        <v>0</v>
      </c>
      <c r="K128" s="219" t="s">
        <v>129</v>
      </c>
      <c r="L128" s="71"/>
      <c r="M128" s="224" t="s">
        <v>21</v>
      </c>
      <c r="N128" s="225" t="s">
        <v>42</v>
      </c>
      <c r="O128" s="46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AR128" s="23" t="s">
        <v>130</v>
      </c>
      <c r="AT128" s="23" t="s">
        <v>125</v>
      </c>
      <c r="AU128" s="23" t="s">
        <v>81</v>
      </c>
      <c r="AY128" s="23" t="s">
        <v>123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23" t="s">
        <v>79</v>
      </c>
      <c r="BK128" s="228">
        <f>ROUND(I128*H128,2)</f>
        <v>0</v>
      </c>
      <c r="BL128" s="23" t="s">
        <v>130</v>
      </c>
      <c r="BM128" s="23" t="s">
        <v>230</v>
      </c>
    </row>
    <row r="129" s="11" customFormat="1">
      <c r="B129" s="229"/>
      <c r="C129" s="230"/>
      <c r="D129" s="231" t="s">
        <v>132</v>
      </c>
      <c r="E129" s="232" t="s">
        <v>21</v>
      </c>
      <c r="F129" s="233" t="s">
        <v>231</v>
      </c>
      <c r="G129" s="230"/>
      <c r="H129" s="234">
        <v>1464.96</v>
      </c>
      <c r="I129" s="235"/>
      <c r="J129" s="230"/>
      <c r="K129" s="230"/>
      <c r="L129" s="236"/>
      <c r="M129" s="237"/>
      <c r="N129" s="238"/>
      <c r="O129" s="238"/>
      <c r="P129" s="238"/>
      <c r="Q129" s="238"/>
      <c r="R129" s="238"/>
      <c r="S129" s="238"/>
      <c r="T129" s="239"/>
      <c r="AT129" s="240" t="s">
        <v>132</v>
      </c>
      <c r="AU129" s="240" t="s">
        <v>81</v>
      </c>
      <c r="AV129" s="11" t="s">
        <v>81</v>
      </c>
      <c r="AW129" s="11" t="s">
        <v>35</v>
      </c>
      <c r="AX129" s="11" t="s">
        <v>79</v>
      </c>
      <c r="AY129" s="240" t="s">
        <v>123</v>
      </c>
    </row>
    <row r="130" s="1" customFormat="1" ht="38.25" customHeight="1">
      <c r="B130" s="45"/>
      <c r="C130" s="217" t="s">
        <v>232</v>
      </c>
      <c r="D130" s="217" t="s">
        <v>125</v>
      </c>
      <c r="E130" s="218" t="s">
        <v>233</v>
      </c>
      <c r="F130" s="219" t="s">
        <v>234</v>
      </c>
      <c r="G130" s="220" t="s">
        <v>135</v>
      </c>
      <c r="H130" s="221">
        <v>837.12</v>
      </c>
      <c r="I130" s="222"/>
      <c r="J130" s="223">
        <f>ROUND(I130*H130,2)</f>
        <v>0</v>
      </c>
      <c r="K130" s="219" t="s">
        <v>21</v>
      </c>
      <c r="L130" s="71"/>
      <c r="M130" s="224" t="s">
        <v>21</v>
      </c>
      <c r="N130" s="225" t="s">
        <v>42</v>
      </c>
      <c r="O130" s="46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AR130" s="23" t="s">
        <v>130</v>
      </c>
      <c r="AT130" s="23" t="s">
        <v>125</v>
      </c>
      <c r="AU130" s="23" t="s">
        <v>81</v>
      </c>
      <c r="AY130" s="23" t="s">
        <v>123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23" t="s">
        <v>79</v>
      </c>
      <c r="BK130" s="228">
        <f>ROUND(I130*H130,2)</f>
        <v>0</v>
      </c>
      <c r="BL130" s="23" t="s">
        <v>130</v>
      </c>
      <c r="BM130" s="23" t="s">
        <v>235</v>
      </c>
    </row>
    <row r="131" s="11" customFormat="1">
      <c r="B131" s="229"/>
      <c r="C131" s="230"/>
      <c r="D131" s="231" t="s">
        <v>132</v>
      </c>
      <c r="E131" s="232" t="s">
        <v>21</v>
      </c>
      <c r="F131" s="233" t="s">
        <v>236</v>
      </c>
      <c r="G131" s="230"/>
      <c r="H131" s="234">
        <v>837.12</v>
      </c>
      <c r="I131" s="235"/>
      <c r="J131" s="230"/>
      <c r="K131" s="230"/>
      <c r="L131" s="236"/>
      <c r="M131" s="237"/>
      <c r="N131" s="238"/>
      <c r="O131" s="238"/>
      <c r="P131" s="238"/>
      <c r="Q131" s="238"/>
      <c r="R131" s="238"/>
      <c r="S131" s="238"/>
      <c r="T131" s="239"/>
      <c r="AT131" s="240" t="s">
        <v>132</v>
      </c>
      <c r="AU131" s="240" t="s">
        <v>81</v>
      </c>
      <c r="AV131" s="11" t="s">
        <v>81</v>
      </c>
      <c r="AW131" s="11" t="s">
        <v>35</v>
      </c>
      <c r="AX131" s="11" t="s">
        <v>79</v>
      </c>
      <c r="AY131" s="240" t="s">
        <v>123</v>
      </c>
    </row>
    <row r="132" s="1" customFormat="1" ht="51" customHeight="1">
      <c r="B132" s="45"/>
      <c r="C132" s="217" t="s">
        <v>237</v>
      </c>
      <c r="D132" s="217" t="s">
        <v>125</v>
      </c>
      <c r="E132" s="218" t="s">
        <v>238</v>
      </c>
      <c r="F132" s="219" t="s">
        <v>239</v>
      </c>
      <c r="G132" s="220" t="s">
        <v>135</v>
      </c>
      <c r="H132" s="221">
        <v>837.12</v>
      </c>
      <c r="I132" s="222"/>
      <c r="J132" s="223">
        <f>ROUND(I132*H132,2)</f>
        <v>0</v>
      </c>
      <c r="K132" s="219" t="s">
        <v>129</v>
      </c>
      <c r="L132" s="71"/>
      <c r="M132" s="224" t="s">
        <v>21</v>
      </c>
      <c r="N132" s="225" t="s">
        <v>42</v>
      </c>
      <c r="O132" s="46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AR132" s="23" t="s">
        <v>130</v>
      </c>
      <c r="AT132" s="23" t="s">
        <v>125</v>
      </c>
      <c r="AU132" s="23" t="s">
        <v>81</v>
      </c>
      <c r="AY132" s="23" t="s">
        <v>123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23" t="s">
        <v>79</v>
      </c>
      <c r="BK132" s="228">
        <f>ROUND(I132*H132,2)</f>
        <v>0</v>
      </c>
      <c r="BL132" s="23" t="s">
        <v>130</v>
      </c>
      <c r="BM132" s="23" t="s">
        <v>240</v>
      </c>
    </row>
    <row r="133" s="1" customFormat="1" ht="38.25" customHeight="1">
      <c r="B133" s="45"/>
      <c r="C133" s="217" t="s">
        <v>241</v>
      </c>
      <c r="D133" s="217" t="s">
        <v>125</v>
      </c>
      <c r="E133" s="218" t="s">
        <v>242</v>
      </c>
      <c r="F133" s="219" t="s">
        <v>243</v>
      </c>
      <c r="G133" s="220" t="s">
        <v>135</v>
      </c>
      <c r="H133" s="221">
        <v>2092.8000000000002</v>
      </c>
      <c r="I133" s="222"/>
      <c r="J133" s="223">
        <f>ROUND(I133*H133,2)</f>
        <v>0</v>
      </c>
      <c r="K133" s="219" t="s">
        <v>129</v>
      </c>
      <c r="L133" s="71"/>
      <c r="M133" s="224" t="s">
        <v>21</v>
      </c>
      <c r="N133" s="225" t="s">
        <v>42</v>
      </c>
      <c r="O133" s="46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AR133" s="23" t="s">
        <v>130</v>
      </c>
      <c r="AT133" s="23" t="s">
        <v>125</v>
      </c>
      <c r="AU133" s="23" t="s">
        <v>81</v>
      </c>
      <c r="AY133" s="23" t="s">
        <v>123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23" t="s">
        <v>79</v>
      </c>
      <c r="BK133" s="228">
        <f>ROUND(I133*H133,2)</f>
        <v>0</v>
      </c>
      <c r="BL133" s="23" t="s">
        <v>130</v>
      </c>
      <c r="BM133" s="23" t="s">
        <v>244</v>
      </c>
    </row>
    <row r="134" s="11" customFormat="1">
      <c r="B134" s="229"/>
      <c r="C134" s="230"/>
      <c r="D134" s="231" t="s">
        <v>132</v>
      </c>
      <c r="E134" s="232" t="s">
        <v>21</v>
      </c>
      <c r="F134" s="233" t="s">
        <v>245</v>
      </c>
      <c r="G134" s="230"/>
      <c r="H134" s="234">
        <v>2092.8000000000002</v>
      </c>
      <c r="I134" s="235"/>
      <c r="J134" s="230"/>
      <c r="K134" s="230"/>
      <c r="L134" s="236"/>
      <c r="M134" s="237"/>
      <c r="N134" s="238"/>
      <c r="O134" s="238"/>
      <c r="P134" s="238"/>
      <c r="Q134" s="238"/>
      <c r="R134" s="238"/>
      <c r="S134" s="238"/>
      <c r="T134" s="239"/>
      <c r="AT134" s="240" t="s">
        <v>132</v>
      </c>
      <c r="AU134" s="240" t="s">
        <v>81</v>
      </c>
      <c r="AV134" s="11" t="s">
        <v>81</v>
      </c>
      <c r="AW134" s="11" t="s">
        <v>35</v>
      </c>
      <c r="AX134" s="11" t="s">
        <v>79</v>
      </c>
      <c r="AY134" s="240" t="s">
        <v>123</v>
      </c>
    </row>
    <row r="135" s="10" customFormat="1" ht="29.88" customHeight="1">
      <c r="B135" s="201"/>
      <c r="C135" s="202"/>
      <c r="D135" s="203" t="s">
        <v>70</v>
      </c>
      <c r="E135" s="215" t="s">
        <v>130</v>
      </c>
      <c r="F135" s="215" t="s">
        <v>246</v>
      </c>
      <c r="G135" s="202"/>
      <c r="H135" s="202"/>
      <c r="I135" s="205"/>
      <c r="J135" s="216">
        <f>BK135</f>
        <v>0</v>
      </c>
      <c r="K135" s="202"/>
      <c r="L135" s="207"/>
      <c r="M135" s="208"/>
      <c r="N135" s="209"/>
      <c r="O135" s="209"/>
      <c r="P135" s="210">
        <f>SUM(P136:P139)</f>
        <v>0</v>
      </c>
      <c r="Q135" s="209"/>
      <c r="R135" s="210">
        <f>SUM(R136:R139)</f>
        <v>0</v>
      </c>
      <c r="S135" s="209"/>
      <c r="T135" s="211">
        <f>SUM(T136:T139)</f>
        <v>0</v>
      </c>
      <c r="AR135" s="212" t="s">
        <v>79</v>
      </c>
      <c r="AT135" s="213" t="s">
        <v>70</v>
      </c>
      <c r="AU135" s="213" t="s">
        <v>79</v>
      </c>
      <c r="AY135" s="212" t="s">
        <v>123</v>
      </c>
      <c r="BK135" s="214">
        <f>SUM(BK136:BK139)</f>
        <v>0</v>
      </c>
    </row>
    <row r="136" s="1" customFormat="1" ht="25.5" customHeight="1">
      <c r="B136" s="45"/>
      <c r="C136" s="217" t="s">
        <v>247</v>
      </c>
      <c r="D136" s="217" t="s">
        <v>125</v>
      </c>
      <c r="E136" s="218" t="s">
        <v>248</v>
      </c>
      <c r="F136" s="219" t="s">
        <v>249</v>
      </c>
      <c r="G136" s="220" t="s">
        <v>135</v>
      </c>
      <c r="H136" s="221">
        <v>104.64</v>
      </c>
      <c r="I136" s="222"/>
      <c r="J136" s="223">
        <f>ROUND(I136*H136,2)</f>
        <v>0</v>
      </c>
      <c r="K136" s="219" t="s">
        <v>129</v>
      </c>
      <c r="L136" s="71"/>
      <c r="M136" s="224" t="s">
        <v>21</v>
      </c>
      <c r="N136" s="225" t="s">
        <v>42</v>
      </c>
      <c r="O136" s="46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AR136" s="23" t="s">
        <v>130</v>
      </c>
      <c r="AT136" s="23" t="s">
        <v>125</v>
      </c>
      <c r="AU136" s="23" t="s">
        <v>81</v>
      </c>
      <c r="AY136" s="23" t="s">
        <v>123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23" t="s">
        <v>79</v>
      </c>
      <c r="BK136" s="228">
        <f>ROUND(I136*H136,2)</f>
        <v>0</v>
      </c>
      <c r="BL136" s="23" t="s">
        <v>130</v>
      </c>
      <c r="BM136" s="23" t="s">
        <v>250</v>
      </c>
    </row>
    <row r="137" s="11" customFormat="1">
      <c r="B137" s="229"/>
      <c r="C137" s="230"/>
      <c r="D137" s="231" t="s">
        <v>132</v>
      </c>
      <c r="E137" s="232" t="s">
        <v>21</v>
      </c>
      <c r="F137" s="233" t="s">
        <v>251</v>
      </c>
      <c r="G137" s="230"/>
      <c r="H137" s="234">
        <v>104.64</v>
      </c>
      <c r="I137" s="235"/>
      <c r="J137" s="230"/>
      <c r="K137" s="230"/>
      <c r="L137" s="236"/>
      <c r="M137" s="237"/>
      <c r="N137" s="238"/>
      <c r="O137" s="238"/>
      <c r="P137" s="238"/>
      <c r="Q137" s="238"/>
      <c r="R137" s="238"/>
      <c r="S137" s="238"/>
      <c r="T137" s="239"/>
      <c r="AT137" s="240" t="s">
        <v>132</v>
      </c>
      <c r="AU137" s="240" t="s">
        <v>81</v>
      </c>
      <c r="AV137" s="11" t="s">
        <v>81</v>
      </c>
      <c r="AW137" s="11" t="s">
        <v>35</v>
      </c>
      <c r="AX137" s="11" t="s">
        <v>79</v>
      </c>
      <c r="AY137" s="240" t="s">
        <v>123</v>
      </c>
    </row>
    <row r="138" s="1" customFormat="1" ht="25.5" customHeight="1">
      <c r="B138" s="45"/>
      <c r="C138" s="217" t="s">
        <v>252</v>
      </c>
      <c r="D138" s="217" t="s">
        <v>125</v>
      </c>
      <c r="E138" s="218" t="s">
        <v>253</v>
      </c>
      <c r="F138" s="219" t="s">
        <v>254</v>
      </c>
      <c r="G138" s="220" t="s">
        <v>135</v>
      </c>
      <c r="H138" s="221">
        <v>1.2</v>
      </c>
      <c r="I138" s="222"/>
      <c r="J138" s="223">
        <f>ROUND(I138*H138,2)</f>
        <v>0</v>
      </c>
      <c r="K138" s="219" t="s">
        <v>129</v>
      </c>
      <c r="L138" s="71"/>
      <c r="M138" s="224" t="s">
        <v>21</v>
      </c>
      <c r="N138" s="225" t="s">
        <v>42</v>
      </c>
      <c r="O138" s="46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AR138" s="23" t="s">
        <v>130</v>
      </c>
      <c r="AT138" s="23" t="s">
        <v>125</v>
      </c>
      <c r="AU138" s="23" t="s">
        <v>81</v>
      </c>
      <c r="AY138" s="23" t="s">
        <v>123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23" t="s">
        <v>79</v>
      </c>
      <c r="BK138" s="228">
        <f>ROUND(I138*H138,2)</f>
        <v>0</v>
      </c>
      <c r="BL138" s="23" t="s">
        <v>130</v>
      </c>
      <c r="BM138" s="23" t="s">
        <v>255</v>
      </c>
    </row>
    <row r="139" s="11" customFormat="1">
      <c r="B139" s="229"/>
      <c r="C139" s="230"/>
      <c r="D139" s="231" t="s">
        <v>132</v>
      </c>
      <c r="E139" s="232" t="s">
        <v>21</v>
      </c>
      <c r="F139" s="233" t="s">
        <v>256</v>
      </c>
      <c r="G139" s="230"/>
      <c r="H139" s="234">
        <v>1.2</v>
      </c>
      <c r="I139" s="235"/>
      <c r="J139" s="230"/>
      <c r="K139" s="230"/>
      <c r="L139" s="236"/>
      <c r="M139" s="237"/>
      <c r="N139" s="238"/>
      <c r="O139" s="238"/>
      <c r="P139" s="238"/>
      <c r="Q139" s="238"/>
      <c r="R139" s="238"/>
      <c r="S139" s="238"/>
      <c r="T139" s="239"/>
      <c r="AT139" s="240" t="s">
        <v>132</v>
      </c>
      <c r="AU139" s="240" t="s">
        <v>81</v>
      </c>
      <c r="AV139" s="11" t="s">
        <v>81</v>
      </c>
      <c r="AW139" s="11" t="s">
        <v>35</v>
      </c>
      <c r="AX139" s="11" t="s">
        <v>79</v>
      </c>
      <c r="AY139" s="240" t="s">
        <v>123</v>
      </c>
    </row>
    <row r="140" s="10" customFormat="1" ht="29.88" customHeight="1">
      <c r="B140" s="201"/>
      <c r="C140" s="202"/>
      <c r="D140" s="203" t="s">
        <v>70</v>
      </c>
      <c r="E140" s="215" t="s">
        <v>150</v>
      </c>
      <c r="F140" s="215" t="s">
        <v>257</v>
      </c>
      <c r="G140" s="202"/>
      <c r="H140" s="202"/>
      <c r="I140" s="205"/>
      <c r="J140" s="216">
        <f>BK140</f>
        <v>0</v>
      </c>
      <c r="K140" s="202"/>
      <c r="L140" s="207"/>
      <c r="M140" s="208"/>
      <c r="N140" s="209"/>
      <c r="O140" s="209"/>
      <c r="P140" s="210">
        <f>SUM(P141:P151)</f>
        <v>0</v>
      </c>
      <c r="Q140" s="209"/>
      <c r="R140" s="210">
        <f>SUM(R141:R151)</f>
        <v>360.75</v>
      </c>
      <c r="S140" s="209"/>
      <c r="T140" s="211">
        <f>SUM(T141:T151)</f>
        <v>0</v>
      </c>
      <c r="AR140" s="212" t="s">
        <v>79</v>
      </c>
      <c r="AT140" s="213" t="s">
        <v>70</v>
      </c>
      <c r="AU140" s="213" t="s">
        <v>79</v>
      </c>
      <c r="AY140" s="212" t="s">
        <v>123</v>
      </c>
      <c r="BK140" s="214">
        <f>SUM(BK141:BK151)</f>
        <v>0</v>
      </c>
    </row>
    <row r="141" s="1" customFormat="1" ht="25.5" customHeight="1">
      <c r="B141" s="45"/>
      <c r="C141" s="217" t="s">
        <v>258</v>
      </c>
      <c r="D141" s="217" t="s">
        <v>125</v>
      </c>
      <c r="E141" s="218" t="s">
        <v>259</v>
      </c>
      <c r="F141" s="219" t="s">
        <v>260</v>
      </c>
      <c r="G141" s="220" t="s">
        <v>128</v>
      </c>
      <c r="H141" s="221">
        <v>806.39999999999998</v>
      </c>
      <c r="I141" s="222"/>
      <c r="J141" s="223">
        <f>ROUND(I141*H141,2)</f>
        <v>0</v>
      </c>
      <c r="K141" s="219" t="s">
        <v>129</v>
      </c>
      <c r="L141" s="71"/>
      <c r="M141" s="224" t="s">
        <v>21</v>
      </c>
      <c r="N141" s="225" t="s">
        <v>42</v>
      </c>
      <c r="O141" s="46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AR141" s="23" t="s">
        <v>130</v>
      </c>
      <c r="AT141" s="23" t="s">
        <v>125</v>
      </c>
      <c r="AU141" s="23" t="s">
        <v>81</v>
      </c>
      <c r="AY141" s="23" t="s">
        <v>123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23" t="s">
        <v>79</v>
      </c>
      <c r="BK141" s="228">
        <f>ROUND(I141*H141,2)</f>
        <v>0</v>
      </c>
      <c r="BL141" s="23" t="s">
        <v>130</v>
      </c>
      <c r="BM141" s="23" t="s">
        <v>261</v>
      </c>
    </row>
    <row r="142" s="1" customFormat="1" ht="25.5" customHeight="1">
      <c r="B142" s="45"/>
      <c r="C142" s="217" t="s">
        <v>262</v>
      </c>
      <c r="D142" s="217" t="s">
        <v>125</v>
      </c>
      <c r="E142" s="218" t="s">
        <v>263</v>
      </c>
      <c r="F142" s="219" t="s">
        <v>264</v>
      </c>
      <c r="G142" s="220" t="s">
        <v>128</v>
      </c>
      <c r="H142" s="221">
        <v>806.39999999999998</v>
      </c>
      <c r="I142" s="222"/>
      <c r="J142" s="223">
        <f>ROUND(I142*H142,2)</f>
        <v>0</v>
      </c>
      <c r="K142" s="219" t="s">
        <v>21</v>
      </c>
      <c r="L142" s="71"/>
      <c r="M142" s="224" t="s">
        <v>21</v>
      </c>
      <c r="N142" s="225" t="s">
        <v>42</v>
      </c>
      <c r="O142" s="46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AR142" s="23" t="s">
        <v>130</v>
      </c>
      <c r="AT142" s="23" t="s">
        <v>125</v>
      </c>
      <c r="AU142" s="23" t="s">
        <v>81</v>
      </c>
      <c r="AY142" s="23" t="s">
        <v>123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23" t="s">
        <v>79</v>
      </c>
      <c r="BK142" s="228">
        <f>ROUND(I142*H142,2)</f>
        <v>0</v>
      </c>
      <c r="BL142" s="23" t="s">
        <v>130</v>
      </c>
      <c r="BM142" s="23" t="s">
        <v>265</v>
      </c>
    </row>
    <row r="143" s="1" customFormat="1" ht="25.5" customHeight="1">
      <c r="B143" s="45"/>
      <c r="C143" s="217" t="s">
        <v>266</v>
      </c>
      <c r="D143" s="217" t="s">
        <v>125</v>
      </c>
      <c r="E143" s="218" t="s">
        <v>267</v>
      </c>
      <c r="F143" s="219" t="s">
        <v>268</v>
      </c>
      <c r="G143" s="220" t="s">
        <v>128</v>
      </c>
      <c r="H143" s="221">
        <v>806.39999999999998</v>
      </c>
      <c r="I143" s="222"/>
      <c r="J143" s="223">
        <f>ROUND(I143*H143,2)</f>
        <v>0</v>
      </c>
      <c r="K143" s="219" t="s">
        <v>129</v>
      </c>
      <c r="L143" s="71"/>
      <c r="M143" s="224" t="s">
        <v>21</v>
      </c>
      <c r="N143" s="225" t="s">
        <v>42</v>
      </c>
      <c r="O143" s="46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AR143" s="23" t="s">
        <v>130</v>
      </c>
      <c r="AT143" s="23" t="s">
        <v>125</v>
      </c>
      <c r="AU143" s="23" t="s">
        <v>81</v>
      </c>
      <c r="AY143" s="23" t="s">
        <v>123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23" t="s">
        <v>79</v>
      </c>
      <c r="BK143" s="228">
        <f>ROUND(I143*H143,2)</f>
        <v>0</v>
      </c>
      <c r="BL143" s="23" t="s">
        <v>130</v>
      </c>
      <c r="BM143" s="23" t="s">
        <v>269</v>
      </c>
    </row>
    <row r="144" s="1" customFormat="1" ht="16.5" customHeight="1">
      <c r="B144" s="45"/>
      <c r="C144" s="217" t="s">
        <v>270</v>
      </c>
      <c r="D144" s="217" t="s">
        <v>125</v>
      </c>
      <c r="E144" s="218" t="s">
        <v>271</v>
      </c>
      <c r="F144" s="219" t="s">
        <v>272</v>
      </c>
      <c r="G144" s="220" t="s">
        <v>135</v>
      </c>
      <c r="H144" s="221">
        <v>195</v>
      </c>
      <c r="I144" s="222"/>
      <c r="J144" s="223">
        <f>ROUND(I144*H144,2)</f>
        <v>0</v>
      </c>
      <c r="K144" s="219" t="s">
        <v>129</v>
      </c>
      <c r="L144" s="71"/>
      <c r="M144" s="224" t="s">
        <v>21</v>
      </c>
      <c r="N144" s="225" t="s">
        <v>42</v>
      </c>
      <c r="O144" s="46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AR144" s="23" t="s">
        <v>130</v>
      </c>
      <c r="AT144" s="23" t="s">
        <v>125</v>
      </c>
      <c r="AU144" s="23" t="s">
        <v>81</v>
      </c>
      <c r="AY144" s="23" t="s">
        <v>123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23" t="s">
        <v>79</v>
      </c>
      <c r="BK144" s="228">
        <f>ROUND(I144*H144,2)</f>
        <v>0</v>
      </c>
      <c r="BL144" s="23" t="s">
        <v>130</v>
      </c>
      <c r="BM144" s="23" t="s">
        <v>273</v>
      </c>
    </row>
    <row r="145" s="11" customFormat="1">
      <c r="B145" s="229"/>
      <c r="C145" s="230"/>
      <c r="D145" s="231" t="s">
        <v>132</v>
      </c>
      <c r="E145" s="232" t="s">
        <v>21</v>
      </c>
      <c r="F145" s="233" t="s">
        <v>274</v>
      </c>
      <c r="G145" s="230"/>
      <c r="H145" s="234">
        <v>195</v>
      </c>
      <c r="I145" s="235"/>
      <c r="J145" s="230"/>
      <c r="K145" s="230"/>
      <c r="L145" s="236"/>
      <c r="M145" s="237"/>
      <c r="N145" s="238"/>
      <c r="O145" s="238"/>
      <c r="P145" s="238"/>
      <c r="Q145" s="238"/>
      <c r="R145" s="238"/>
      <c r="S145" s="238"/>
      <c r="T145" s="239"/>
      <c r="AT145" s="240" t="s">
        <v>132</v>
      </c>
      <c r="AU145" s="240" t="s">
        <v>81</v>
      </c>
      <c r="AV145" s="11" t="s">
        <v>81</v>
      </c>
      <c r="AW145" s="11" t="s">
        <v>35</v>
      </c>
      <c r="AX145" s="11" t="s">
        <v>71</v>
      </c>
      <c r="AY145" s="240" t="s">
        <v>123</v>
      </c>
    </row>
    <row r="146" s="12" customFormat="1">
      <c r="B146" s="241"/>
      <c r="C146" s="242"/>
      <c r="D146" s="231" t="s">
        <v>132</v>
      </c>
      <c r="E146" s="243" t="s">
        <v>21</v>
      </c>
      <c r="F146" s="244" t="s">
        <v>139</v>
      </c>
      <c r="G146" s="242"/>
      <c r="H146" s="245">
        <v>195</v>
      </c>
      <c r="I146" s="246"/>
      <c r="J146" s="242"/>
      <c r="K146" s="242"/>
      <c r="L146" s="247"/>
      <c r="M146" s="248"/>
      <c r="N146" s="249"/>
      <c r="O146" s="249"/>
      <c r="P146" s="249"/>
      <c r="Q146" s="249"/>
      <c r="R146" s="249"/>
      <c r="S146" s="249"/>
      <c r="T146" s="250"/>
      <c r="AT146" s="251" t="s">
        <v>132</v>
      </c>
      <c r="AU146" s="251" t="s">
        <v>81</v>
      </c>
      <c r="AV146" s="12" t="s">
        <v>130</v>
      </c>
      <c r="AW146" s="12" t="s">
        <v>35</v>
      </c>
      <c r="AX146" s="12" t="s">
        <v>79</v>
      </c>
      <c r="AY146" s="251" t="s">
        <v>123</v>
      </c>
    </row>
    <row r="147" s="1" customFormat="1" ht="16.5" customHeight="1">
      <c r="B147" s="45"/>
      <c r="C147" s="252" t="s">
        <v>275</v>
      </c>
      <c r="D147" s="252" t="s">
        <v>145</v>
      </c>
      <c r="E147" s="253" t="s">
        <v>276</v>
      </c>
      <c r="F147" s="254" t="s">
        <v>277</v>
      </c>
      <c r="G147" s="255" t="s">
        <v>278</v>
      </c>
      <c r="H147" s="256">
        <v>360.75</v>
      </c>
      <c r="I147" s="257"/>
      <c r="J147" s="258">
        <f>ROUND(I147*H147,2)</f>
        <v>0</v>
      </c>
      <c r="K147" s="254" t="s">
        <v>129</v>
      </c>
      <c r="L147" s="259"/>
      <c r="M147" s="260" t="s">
        <v>21</v>
      </c>
      <c r="N147" s="261" t="s">
        <v>42</v>
      </c>
      <c r="O147" s="46"/>
      <c r="P147" s="226">
        <f>O147*H147</f>
        <v>0</v>
      </c>
      <c r="Q147" s="226">
        <v>1</v>
      </c>
      <c r="R147" s="226">
        <f>Q147*H147</f>
        <v>360.75</v>
      </c>
      <c r="S147" s="226">
        <v>0</v>
      </c>
      <c r="T147" s="227">
        <f>S147*H147</f>
        <v>0</v>
      </c>
      <c r="AR147" s="23" t="s">
        <v>148</v>
      </c>
      <c r="AT147" s="23" t="s">
        <v>145</v>
      </c>
      <c r="AU147" s="23" t="s">
        <v>81</v>
      </c>
      <c r="AY147" s="23" t="s">
        <v>123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23" t="s">
        <v>79</v>
      </c>
      <c r="BK147" s="228">
        <f>ROUND(I147*H147,2)</f>
        <v>0</v>
      </c>
      <c r="BL147" s="23" t="s">
        <v>130</v>
      </c>
      <c r="BM147" s="23" t="s">
        <v>279</v>
      </c>
    </row>
    <row r="148" s="1" customFormat="1" ht="25.5" customHeight="1">
      <c r="B148" s="45"/>
      <c r="C148" s="217" t="s">
        <v>280</v>
      </c>
      <c r="D148" s="217" t="s">
        <v>125</v>
      </c>
      <c r="E148" s="218" t="s">
        <v>281</v>
      </c>
      <c r="F148" s="219" t="s">
        <v>282</v>
      </c>
      <c r="G148" s="220" t="s">
        <v>128</v>
      </c>
      <c r="H148" s="221">
        <v>806.39999999999998</v>
      </c>
      <c r="I148" s="222"/>
      <c r="J148" s="223">
        <f>ROUND(I148*H148,2)</f>
        <v>0</v>
      </c>
      <c r="K148" s="219" t="s">
        <v>129</v>
      </c>
      <c r="L148" s="71"/>
      <c r="M148" s="224" t="s">
        <v>21</v>
      </c>
      <c r="N148" s="225" t="s">
        <v>42</v>
      </c>
      <c r="O148" s="46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AR148" s="23" t="s">
        <v>130</v>
      </c>
      <c r="AT148" s="23" t="s">
        <v>125</v>
      </c>
      <c r="AU148" s="23" t="s">
        <v>81</v>
      </c>
      <c r="AY148" s="23" t="s">
        <v>123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23" t="s">
        <v>79</v>
      </c>
      <c r="BK148" s="228">
        <f>ROUND(I148*H148,2)</f>
        <v>0</v>
      </c>
      <c r="BL148" s="23" t="s">
        <v>130</v>
      </c>
      <c r="BM148" s="23" t="s">
        <v>283</v>
      </c>
    </row>
    <row r="149" s="1" customFormat="1" ht="38.25" customHeight="1">
      <c r="B149" s="45"/>
      <c r="C149" s="217" t="s">
        <v>284</v>
      </c>
      <c r="D149" s="217" t="s">
        <v>125</v>
      </c>
      <c r="E149" s="218" t="s">
        <v>285</v>
      </c>
      <c r="F149" s="219" t="s">
        <v>286</v>
      </c>
      <c r="G149" s="220" t="s">
        <v>128</v>
      </c>
      <c r="H149" s="221">
        <v>806.39999999999998</v>
      </c>
      <c r="I149" s="222"/>
      <c r="J149" s="223">
        <f>ROUND(I149*H149,2)</f>
        <v>0</v>
      </c>
      <c r="K149" s="219" t="s">
        <v>129</v>
      </c>
      <c r="L149" s="71"/>
      <c r="M149" s="224" t="s">
        <v>21</v>
      </c>
      <c r="N149" s="225" t="s">
        <v>42</v>
      </c>
      <c r="O149" s="46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AR149" s="23" t="s">
        <v>130</v>
      </c>
      <c r="AT149" s="23" t="s">
        <v>125</v>
      </c>
      <c r="AU149" s="23" t="s">
        <v>81</v>
      </c>
      <c r="AY149" s="23" t="s">
        <v>123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23" t="s">
        <v>79</v>
      </c>
      <c r="BK149" s="228">
        <f>ROUND(I149*H149,2)</f>
        <v>0</v>
      </c>
      <c r="BL149" s="23" t="s">
        <v>130</v>
      </c>
      <c r="BM149" s="23" t="s">
        <v>287</v>
      </c>
    </row>
    <row r="150" s="1" customFormat="1" ht="25.5" customHeight="1">
      <c r="B150" s="45"/>
      <c r="C150" s="217" t="s">
        <v>288</v>
      </c>
      <c r="D150" s="217" t="s">
        <v>125</v>
      </c>
      <c r="E150" s="218" t="s">
        <v>289</v>
      </c>
      <c r="F150" s="219" t="s">
        <v>290</v>
      </c>
      <c r="G150" s="220" t="s">
        <v>128</v>
      </c>
      <c r="H150" s="221">
        <v>806.39999999999998</v>
      </c>
      <c r="I150" s="222"/>
      <c r="J150" s="223">
        <f>ROUND(I150*H150,2)</f>
        <v>0</v>
      </c>
      <c r="K150" s="219" t="s">
        <v>129</v>
      </c>
      <c r="L150" s="71"/>
      <c r="M150" s="224" t="s">
        <v>21</v>
      </c>
      <c r="N150" s="225" t="s">
        <v>42</v>
      </c>
      <c r="O150" s="46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AR150" s="23" t="s">
        <v>130</v>
      </c>
      <c r="AT150" s="23" t="s">
        <v>125</v>
      </c>
      <c r="AU150" s="23" t="s">
        <v>81</v>
      </c>
      <c r="AY150" s="23" t="s">
        <v>123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23" t="s">
        <v>79</v>
      </c>
      <c r="BK150" s="228">
        <f>ROUND(I150*H150,2)</f>
        <v>0</v>
      </c>
      <c r="BL150" s="23" t="s">
        <v>130</v>
      </c>
      <c r="BM150" s="23" t="s">
        <v>291</v>
      </c>
    </row>
    <row r="151" s="1" customFormat="1" ht="25.5" customHeight="1">
      <c r="B151" s="45"/>
      <c r="C151" s="217" t="s">
        <v>292</v>
      </c>
      <c r="D151" s="217" t="s">
        <v>125</v>
      </c>
      <c r="E151" s="218" t="s">
        <v>293</v>
      </c>
      <c r="F151" s="219" t="s">
        <v>294</v>
      </c>
      <c r="G151" s="220" t="s">
        <v>128</v>
      </c>
      <c r="H151" s="221">
        <v>806.39999999999998</v>
      </c>
      <c r="I151" s="222"/>
      <c r="J151" s="223">
        <f>ROUND(I151*H151,2)</f>
        <v>0</v>
      </c>
      <c r="K151" s="219" t="s">
        <v>129</v>
      </c>
      <c r="L151" s="71"/>
      <c r="M151" s="224" t="s">
        <v>21</v>
      </c>
      <c r="N151" s="225" t="s">
        <v>42</v>
      </c>
      <c r="O151" s="46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AR151" s="23" t="s">
        <v>130</v>
      </c>
      <c r="AT151" s="23" t="s">
        <v>125</v>
      </c>
      <c r="AU151" s="23" t="s">
        <v>81</v>
      </c>
      <c r="AY151" s="23" t="s">
        <v>123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23" t="s">
        <v>79</v>
      </c>
      <c r="BK151" s="228">
        <f>ROUND(I151*H151,2)</f>
        <v>0</v>
      </c>
      <c r="BL151" s="23" t="s">
        <v>130</v>
      </c>
      <c r="BM151" s="23" t="s">
        <v>295</v>
      </c>
    </row>
    <row r="152" s="10" customFormat="1" ht="29.88" customHeight="1">
      <c r="B152" s="201"/>
      <c r="C152" s="202"/>
      <c r="D152" s="203" t="s">
        <v>70</v>
      </c>
      <c r="E152" s="215" t="s">
        <v>148</v>
      </c>
      <c r="F152" s="215" t="s">
        <v>296</v>
      </c>
      <c r="G152" s="202"/>
      <c r="H152" s="202"/>
      <c r="I152" s="205"/>
      <c r="J152" s="216">
        <f>BK152</f>
        <v>0</v>
      </c>
      <c r="K152" s="202"/>
      <c r="L152" s="207"/>
      <c r="M152" s="208"/>
      <c r="N152" s="209"/>
      <c r="O152" s="209"/>
      <c r="P152" s="210">
        <f>SUM(P153:P217)</f>
        <v>0</v>
      </c>
      <c r="Q152" s="209"/>
      <c r="R152" s="210">
        <f>SUM(R153:R217)</f>
        <v>15.021551999999998</v>
      </c>
      <c r="S152" s="209"/>
      <c r="T152" s="211">
        <f>SUM(T153:T217)</f>
        <v>0</v>
      </c>
      <c r="AR152" s="212" t="s">
        <v>79</v>
      </c>
      <c r="AT152" s="213" t="s">
        <v>70</v>
      </c>
      <c r="AU152" s="213" t="s">
        <v>79</v>
      </c>
      <c r="AY152" s="212" t="s">
        <v>123</v>
      </c>
      <c r="BK152" s="214">
        <f>SUM(BK153:BK217)</f>
        <v>0</v>
      </c>
    </row>
    <row r="153" s="1" customFormat="1" ht="38.25" customHeight="1">
      <c r="B153" s="45"/>
      <c r="C153" s="217" t="s">
        <v>297</v>
      </c>
      <c r="D153" s="217" t="s">
        <v>125</v>
      </c>
      <c r="E153" s="218" t="s">
        <v>298</v>
      </c>
      <c r="F153" s="219" t="s">
        <v>299</v>
      </c>
      <c r="G153" s="220" t="s">
        <v>300</v>
      </c>
      <c r="H153" s="221">
        <v>11</v>
      </c>
      <c r="I153" s="222"/>
      <c r="J153" s="223">
        <f>ROUND(I153*H153,2)</f>
        <v>0</v>
      </c>
      <c r="K153" s="219" t="s">
        <v>129</v>
      </c>
      <c r="L153" s="71"/>
      <c r="M153" s="224" t="s">
        <v>21</v>
      </c>
      <c r="N153" s="225" t="s">
        <v>42</v>
      </c>
      <c r="O153" s="46"/>
      <c r="P153" s="226">
        <f>O153*H153</f>
        <v>0</v>
      </c>
      <c r="Q153" s="226">
        <v>0.0017099999999999999</v>
      </c>
      <c r="R153" s="226">
        <f>Q153*H153</f>
        <v>0.01881</v>
      </c>
      <c r="S153" s="226">
        <v>0</v>
      </c>
      <c r="T153" s="227">
        <f>S153*H153</f>
        <v>0</v>
      </c>
      <c r="AR153" s="23" t="s">
        <v>130</v>
      </c>
      <c r="AT153" s="23" t="s">
        <v>125</v>
      </c>
      <c r="AU153" s="23" t="s">
        <v>81</v>
      </c>
      <c r="AY153" s="23" t="s">
        <v>123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23" t="s">
        <v>79</v>
      </c>
      <c r="BK153" s="228">
        <f>ROUND(I153*H153,2)</f>
        <v>0</v>
      </c>
      <c r="BL153" s="23" t="s">
        <v>130</v>
      </c>
      <c r="BM153" s="23" t="s">
        <v>301</v>
      </c>
    </row>
    <row r="154" s="1" customFormat="1" ht="16.5" customHeight="1">
      <c r="B154" s="45"/>
      <c r="C154" s="252" t="s">
        <v>302</v>
      </c>
      <c r="D154" s="252" t="s">
        <v>145</v>
      </c>
      <c r="E154" s="253" t="s">
        <v>303</v>
      </c>
      <c r="F154" s="254" t="s">
        <v>304</v>
      </c>
      <c r="G154" s="255" t="s">
        <v>305</v>
      </c>
      <c r="H154" s="256">
        <v>3</v>
      </c>
      <c r="I154" s="257"/>
      <c r="J154" s="258">
        <f>ROUND(I154*H154,2)</f>
        <v>0</v>
      </c>
      <c r="K154" s="254" t="s">
        <v>21</v>
      </c>
      <c r="L154" s="259"/>
      <c r="M154" s="260" t="s">
        <v>21</v>
      </c>
      <c r="N154" s="261" t="s">
        <v>42</v>
      </c>
      <c r="O154" s="46"/>
      <c r="P154" s="226">
        <f>O154*H154</f>
        <v>0</v>
      </c>
      <c r="Q154" s="226">
        <v>0.0050400000000000002</v>
      </c>
      <c r="R154" s="226">
        <f>Q154*H154</f>
        <v>0.015120000000000002</v>
      </c>
      <c r="S154" s="226">
        <v>0</v>
      </c>
      <c r="T154" s="227">
        <f>S154*H154</f>
        <v>0</v>
      </c>
      <c r="AR154" s="23" t="s">
        <v>148</v>
      </c>
      <c r="AT154" s="23" t="s">
        <v>145</v>
      </c>
      <c r="AU154" s="23" t="s">
        <v>81</v>
      </c>
      <c r="AY154" s="23" t="s">
        <v>123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23" t="s">
        <v>79</v>
      </c>
      <c r="BK154" s="228">
        <f>ROUND(I154*H154,2)</f>
        <v>0</v>
      </c>
      <c r="BL154" s="23" t="s">
        <v>130</v>
      </c>
      <c r="BM154" s="23" t="s">
        <v>306</v>
      </c>
    </row>
    <row r="155" s="1" customFormat="1" ht="16.5" customHeight="1">
      <c r="B155" s="45"/>
      <c r="C155" s="252" t="s">
        <v>307</v>
      </c>
      <c r="D155" s="252" t="s">
        <v>145</v>
      </c>
      <c r="E155" s="253" t="s">
        <v>308</v>
      </c>
      <c r="F155" s="254" t="s">
        <v>309</v>
      </c>
      <c r="G155" s="255" t="s">
        <v>305</v>
      </c>
      <c r="H155" s="256">
        <v>1</v>
      </c>
      <c r="I155" s="257"/>
      <c r="J155" s="258">
        <f>ROUND(I155*H155,2)</f>
        <v>0</v>
      </c>
      <c r="K155" s="254" t="s">
        <v>21</v>
      </c>
      <c r="L155" s="259"/>
      <c r="M155" s="260" t="s">
        <v>21</v>
      </c>
      <c r="N155" s="261" t="s">
        <v>42</v>
      </c>
      <c r="O155" s="46"/>
      <c r="P155" s="226">
        <f>O155*H155</f>
        <v>0</v>
      </c>
      <c r="Q155" s="226">
        <v>0.016</v>
      </c>
      <c r="R155" s="226">
        <f>Q155*H155</f>
        <v>0.016</v>
      </c>
      <c r="S155" s="226">
        <v>0</v>
      </c>
      <c r="T155" s="227">
        <f>S155*H155</f>
        <v>0</v>
      </c>
      <c r="AR155" s="23" t="s">
        <v>148</v>
      </c>
      <c r="AT155" s="23" t="s">
        <v>145</v>
      </c>
      <c r="AU155" s="23" t="s">
        <v>81</v>
      </c>
      <c r="AY155" s="23" t="s">
        <v>123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23" t="s">
        <v>79</v>
      </c>
      <c r="BK155" s="228">
        <f>ROUND(I155*H155,2)</f>
        <v>0</v>
      </c>
      <c r="BL155" s="23" t="s">
        <v>130</v>
      </c>
      <c r="BM155" s="23" t="s">
        <v>310</v>
      </c>
    </row>
    <row r="156" s="1" customFormat="1" ht="16.5" customHeight="1">
      <c r="B156" s="45"/>
      <c r="C156" s="252" t="s">
        <v>311</v>
      </c>
      <c r="D156" s="252" t="s">
        <v>145</v>
      </c>
      <c r="E156" s="253" t="s">
        <v>312</v>
      </c>
      <c r="F156" s="254" t="s">
        <v>313</v>
      </c>
      <c r="G156" s="255" t="s">
        <v>300</v>
      </c>
      <c r="H156" s="256">
        <v>7</v>
      </c>
      <c r="I156" s="257"/>
      <c r="J156" s="258">
        <f>ROUND(I156*H156,2)</f>
        <v>0</v>
      </c>
      <c r="K156" s="254" t="s">
        <v>129</v>
      </c>
      <c r="L156" s="259"/>
      <c r="M156" s="260" t="s">
        <v>21</v>
      </c>
      <c r="N156" s="261" t="s">
        <v>42</v>
      </c>
      <c r="O156" s="46"/>
      <c r="P156" s="226">
        <f>O156*H156</f>
        <v>0</v>
      </c>
      <c r="Q156" s="226">
        <v>0.0080000000000000002</v>
      </c>
      <c r="R156" s="226">
        <f>Q156*H156</f>
        <v>0.056000000000000001</v>
      </c>
      <c r="S156" s="226">
        <v>0</v>
      </c>
      <c r="T156" s="227">
        <f>S156*H156</f>
        <v>0</v>
      </c>
      <c r="AR156" s="23" t="s">
        <v>148</v>
      </c>
      <c r="AT156" s="23" t="s">
        <v>145</v>
      </c>
      <c r="AU156" s="23" t="s">
        <v>81</v>
      </c>
      <c r="AY156" s="23" t="s">
        <v>123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23" t="s">
        <v>79</v>
      </c>
      <c r="BK156" s="228">
        <f>ROUND(I156*H156,2)</f>
        <v>0</v>
      </c>
      <c r="BL156" s="23" t="s">
        <v>130</v>
      </c>
      <c r="BM156" s="23" t="s">
        <v>314</v>
      </c>
    </row>
    <row r="157" s="1" customFormat="1" ht="38.25" customHeight="1">
      <c r="B157" s="45"/>
      <c r="C157" s="217" t="s">
        <v>315</v>
      </c>
      <c r="D157" s="217" t="s">
        <v>125</v>
      </c>
      <c r="E157" s="218" t="s">
        <v>316</v>
      </c>
      <c r="F157" s="219" t="s">
        <v>317</v>
      </c>
      <c r="G157" s="220" t="s">
        <v>300</v>
      </c>
      <c r="H157" s="221">
        <v>1</v>
      </c>
      <c r="I157" s="222"/>
      <c r="J157" s="223">
        <f>ROUND(I157*H157,2)</f>
        <v>0</v>
      </c>
      <c r="K157" s="219" t="s">
        <v>129</v>
      </c>
      <c r="L157" s="71"/>
      <c r="M157" s="224" t="s">
        <v>21</v>
      </c>
      <c r="N157" s="225" t="s">
        <v>42</v>
      </c>
      <c r="O157" s="46"/>
      <c r="P157" s="226">
        <f>O157*H157</f>
        <v>0</v>
      </c>
      <c r="Q157" s="226">
        <v>0.0017099999999999999</v>
      </c>
      <c r="R157" s="226">
        <f>Q157*H157</f>
        <v>0.0017099999999999999</v>
      </c>
      <c r="S157" s="226">
        <v>0</v>
      </c>
      <c r="T157" s="227">
        <f>S157*H157</f>
        <v>0</v>
      </c>
      <c r="AR157" s="23" t="s">
        <v>130</v>
      </c>
      <c r="AT157" s="23" t="s">
        <v>125</v>
      </c>
      <c r="AU157" s="23" t="s">
        <v>81</v>
      </c>
      <c r="AY157" s="23" t="s">
        <v>123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23" t="s">
        <v>79</v>
      </c>
      <c r="BK157" s="228">
        <f>ROUND(I157*H157,2)</f>
        <v>0</v>
      </c>
      <c r="BL157" s="23" t="s">
        <v>130</v>
      </c>
      <c r="BM157" s="23" t="s">
        <v>318</v>
      </c>
    </row>
    <row r="158" s="1" customFormat="1" ht="16.5" customHeight="1">
      <c r="B158" s="45"/>
      <c r="C158" s="252" t="s">
        <v>319</v>
      </c>
      <c r="D158" s="252" t="s">
        <v>145</v>
      </c>
      <c r="E158" s="253" t="s">
        <v>320</v>
      </c>
      <c r="F158" s="254" t="s">
        <v>321</v>
      </c>
      <c r="G158" s="255" t="s">
        <v>305</v>
      </c>
      <c r="H158" s="256">
        <v>1</v>
      </c>
      <c r="I158" s="257"/>
      <c r="J158" s="258">
        <f>ROUND(I158*H158,2)</f>
        <v>0</v>
      </c>
      <c r="K158" s="254" t="s">
        <v>21</v>
      </c>
      <c r="L158" s="259"/>
      <c r="M158" s="260" t="s">
        <v>21</v>
      </c>
      <c r="N158" s="261" t="s">
        <v>42</v>
      </c>
      <c r="O158" s="46"/>
      <c r="P158" s="226">
        <f>O158*H158</f>
        <v>0</v>
      </c>
      <c r="Q158" s="226">
        <v>0.0060299999999999998</v>
      </c>
      <c r="R158" s="226">
        <f>Q158*H158</f>
        <v>0.0060299999999999998</v>
      </c>
      <c r="S158" s="226">
        <v>0</v>
      </c>
      <c r="T158" s="227">
        <f>S158*H158</f>
        <v>0</v>
      </c>
      <c r="AR158" s="23" t="s">
        <v>148</v>
      </c>
      <c r="AT158" s="23" t="s">
        <v>145</v>
      </c>
      <c r="AU158" s="23" t="s">
        <v>81</v>
      </c>
      <c r="AY158" s="23" t="s">
        <v>123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23" t="s">
        <v>79</v>
      </c>
      <c r="BK158" s="228">
        <f>ROUND(I158*H158,2)</f>
        <v>0</v>
      </c>
      <c r="BL158" s="23" t="s">
        <v>130</v>
      </c>
      <c r="BM158" s="23" t="s">
        <v>322</v>
      </c>
    </row>
    <row r="159" s="1" customFormat="1" ht="25.5" customHeight="1">
      <c r="B159" s="45"/>
      <c r="C159" s="217" t="s">
        <v>323</v>
      </c>
      <c r="D159" s="217" t="s">
        <v>125</v>
      </c>
      <c r="E159" s="218" t="s">
        <v>324</v>
      </c>
      <c r="F159" s="219" t="s">
        <v>325</v>
      </c>
      <c r="G159" s="220" t="s">
        <v>143</v>
      </c>
      <c r="H159" s="221">
        <v>43.399999999999999</v>
      </c>
      <c r="I159" s="222"/>
      <c r="J159" s="223">
        <f>ROUND(I159*H159,2)</f>
        <v>0</v>
      </c>
      <c r="K159" s="219" t="s">
        <v>129</v>
      </c>
      <c r="L159" s="71"/>
      <c r="M159" s="224" t="s">
        <v>21</v>
      </c>
      <c r="N159" s="225" t="s">
        <v>42</v>
      </c>
      <c r="O159" s="46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AR159" s="23" t="s">
        <v>130</v>
      </c>
      <c r="AT159" s="23" t="s">
        <v>125</v>
      </c>
      <c r="AU159" s="23" t="s">
        <v>81</v>
      </c>
      <c r="AY159" s="23" t="s">
        <v>123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23" t="s">
        <v>79</v>
      </c>
      <c r="BK159" s="228">
        <f>ROUND(I159*H159,2)</f>
        <v>0</v>
      </c>
      <c r="BL159" s="23" t="s">
        <v>130</v>
      </c>
      <c r="BM159" s="23" t="s">
        <v>326</v>
      </c>
    </row>
    <row r="160" s="1" customFormat="1" ht="16.5" customHeight="1">
      <c r="B160" s="45"/>
      <c r="C160" s="252" t="s">
        <v>327</v>
      </c>
      <c r="D160" s="252" t="s">
        <v>145</v>
      </c>
      <c r="E160" s="253" t="s">
        <v>328</v>
      </c>
      <c r="F160" s="254" t="s">
        <v>329</v>
      </c>
      <c r="G160" s="255" t="s">
        <v>143</v>
      </c>
      <c r="H160" s="256">
        <v>43.399999999999999</v>
      </c>
      <c r="I160" s="257"/>
      <c r="J160" s="258">
        <f>ROUND(I160*H160,2)</f>
        <v>0</v>
      </c>
      <c r="K160" s="254" t="s">
        <v>21</v>
      </c>
      <c r="L160" s="259"/>
      <c r="M160" s="260" t="s">
        <v>21</v>
      </c>
      <c r="N160" s="261" t="s">
        <v>42</v>
      </c>
      <c r="O160" s="46"/>
      <c r="P160" s="226">
        <f>O160*H160</f>
        <v>0</v>
      </c>
      <c r="Q160" s="226">
        <v>0.00214</v>
      </c>
      <c r="R160" s="226">
        <f>Q160*H160</f>
        <v>0.092876</v>
      </c>
      <c r="S160" s="226">
        <v>0</v>
      </c>
      <c r="T160" s="227">
        <f>S160*H160</f>
        <v>0</v>
      </c>
      <c r="AR160" s="23" t="s">
        <v>148</v>
      </c>
      <c r="AT160" s="23" t="s">
        <v>145</v>
      </c>
      <c r="AU160" s="23" t="s">
        <v>81</v>
      </c>
      <c r="AY160" s="23" t="s">
        <v>123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23" t="s">
        <v>79</v>
      </c>
      <c r="BK160" s="228">
        <f>ROUND(I160*H160,2)</f>
        <v>0</v>
      </c>
      <c r="BL160" s="23" t="s">
        <v>130</v>
      </c>
      <c r="BM160" s="23" t="s">
        <v>330</v>
      </c>
    </row>
    <row r="161" s="1" customFormat="1" ht="25.5" customHeight="1">
      <c r="B161" s="45"/>
      <c r="C161" s="217" t="s">
        <v>331</v>
      </c>
      <c r="D161" s="217" t="s">
        <v>125</v>
      </c>
      <c r="E161" s="218" t="s">
        <v>332</v>
      </c>
      <c r="F161" s="219" t="s">
        <v>333</v>
      </c>
      <c r="G161" s="220" t="s">
        <v>143</v>
      </c>
      <c r="H161" s="221">
        <v>3456.1999999999998</v>
      </c>
      <c r="I161" s="222"/>
      <c r="J161" s="223">
        <f>ROUND(I161*H161,2)</f>
        <v>0</v>
      </c>
      <c r="K161" s="219" t="s">
        <v>21</v>
      </c>
      <c r="L161" s="71"/>
      <c r="M161" s="224" t="s">
        <v>21</v>
      </c>
      <c r="N161" s="225" t="s">
        <v>42</v>
      </c>
      <c r="O161" s="46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AR161" s="23" t="s">
        <v>130</v>
      </c>
      <c r="AT161" s="23" t="s">
        <v>125</v>
      </c>
      <c r="AU161" s="23" t="s">
        <v>81</v>
      </c>
      <c r="AY161" s="23" t="s">
        <v>123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23" t="s">
        <v>79</v>
      </c>
      <c r="BK161" s="228">
        <f>ROUND(I161*H161,2)</f>
        <v>0</v>
      </c>
      <c r="BL161" s="23" t="s">
        <v>130</v>
      </c>
      <c r="BM161" s="23" t="s">
        <v>334</v>
      </c>
    </row>
    <row r="162" s="1" customFormat="1" ht="25.5" customHeight="1">
      <c r="B162" s="45"/>
      <c r="C162" s="252" t="s">
        <v>335</v>
      </c>
      <c r="D162" s="252" t="s">
        <v>145</v>
      </c>
      <c r="E162" s="253" t="s">
        <v>336</v>
      </c>
      <c r="F162" s="254" t="s">
        <v>337</v>
      </c>
      <c r="G162" s="255" t="s">
        <v>143</v>
      </c>
      <c r="H162" s="256">
        <v>3456.1999999999998</v>
      </c>
      <c r="I162" s="257"/>
      <c r="J162" s="258">
        <f>ROUND(I162*H162,2)</f>
        <v>0</v>
      </c>
      <c r="K162" s="254" t="s">
        <v>21</v>
      </c>
      <c r="L162" s="259"/>
      <c r="M162" s="260" t="s">
        <v>21</v>
      </c>
      <c r="N162" s="261" t="s">
        <v>42</v>
      </c>
      <c r="O162" s="46"/>
      <c r="P162" s="226">
        <f>O162*H162</f>
        <v>0</v>
      </c>
      <c r="Q162" s="226">
        <v>0.0031800000000000001</v>
      </c>
      <c r="R162" s="226">
        <f>Q162*H162</f>
        <v>10.990715999999999</v>
      </c>
      <c r="S162" s="226">
        <v>0</v>
      </c>
      <c r="T162" s="227">
        <f>S162*H162</f>
        <v>0</v>
      </c>
      <c r="AR162" s="23" t="s">
        <v>148</v>
      </c>
      <c r="AT162" s="23" t="s">
        <v>145</v>
      </c>
      <c r="AU162" s="23" t="s">
        <v>81</v>
      </c>
      <c r="AY162" s="23" t="s">
        <v>123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23" t="s">
        <v>79</v>
      </c>
      <c r="BK162" s="228">
        <f>ROUND(I162*H162,2)</f>
        <v>0</v>
      </c>
      <c r="BL162" s="23" t="s">
        <v>130</v>
      </c>
      <c r="BM162" s="23" t="s">
        <v>338</v>
      </c>
    </row>
    <row r="163" s="1" customFormat="1" ht="25.5" customHeight="1">
      <c r="B163" s="45"/>
      <c r="C163" s="217" t="s">
        <v>339</v>
      </c>
      <c r="D163" s="217" t="s">
        <v>125</v>
      </c>
      <c r="E163" s="218" t="s">
        <v>340</v>
      </c>
      <c r="F163" s="219" t="s">
        <v>341</v>
      </c>
      <c r="G163" s="220" t="s">
        <v>300</v>
      </c>
      <c r="H163" s="221">
        <v>6</v>
      </c>
      <c r="I163" s="222"/>
      <c r="J163" s="223">
        <f>ROUND(I163*H163,2)</f>
        <v>0</v>
      </c>
      <c r="K163" s="219" t="s">
        <v>129</v>
      </c>
      <c r="L163" s="71"/>
      <c r="M163" s="224" t="s">
        <v>21</v>
      </c>
      <c r="N163" s="225" t="s">
        <v>42</v>
      </c>
      <c r="O163" s="46"/>
      <c r="P163" s="226">
        <f>O163*H163</f>
        <v>0</v>
      </c>
      <c r="Q163" s="226">
        <v>0.00034000000000000002</v>
      </c>
      <c r="R163" s="226">
        <f>Q163*H163</f>
        <v>0.0020400000000000001</v>
      </c>
      <c r="S163" s="226">
        <v>0</v>
      </c>
      <c r="T163" s="227">
        <f>S163*H163</f>
        <v>0</v>
      </c>
      <c r="AR163" s="23" t="s">
        <v>130</v>
      </c>
      <c r="AT163" s="23" t="s">
        <v>125</v>
      </c>
      <c r="AU163" s="23" t="s">
        <v>81</v>
      </c>
      <c r="AY163" s="23" t="s">
        <v>123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23" t="s">
        <v>79</v>
      </c>
      <c r="BK163" s="228">
        <f>ROUND(I163*H163,2)</f>
        <v>0</v>
      </c>
      <c r="BL163" s="23" t="s">
        <v>130</v>
      </c>
      <c r="BM163" s="23" t="s">
        <v>342</v>
      </c>
    </row>
    <row r="164" s="1" customFormat="1" ht="16.5" customHeight="1">
      <c r="B164" s="45"/>
      <c r="C164" s="252" t="s">
        <v>343</v>
      </c>
      <c r="D164" s="252" t="s">
        <v>145</v>
      </c>
      <c r="E164" s="253" t="s">
        <v>344</v>
      </c>
      <c r="F164" s="254" t="s">
        <v>345</v>
      </c>
      <c r="G164" s="255" t="s">
        <v>300</v>
      </c>
      <c r="H164" s="256">
        <v>6</v>
      </c>
      <c r="I164" s="257"/>
      <c r="J164" s="258">
        <f>ROUND(I164*H164,2)</f>
        <v>0</v>
      </c>
      <c r="K164" s="254" t="s">
        <v>129</v>
      </c>
      <c r="L164" s="259"/>
      <c r="M164" s="260" t="s">
        <v>21</v>
      </c>
      <c r="N164" s="261" t="s">
        <v>42</v>
      </c>
      <c r="O164" s="46"/>
      <c r="P164" s="226">
        <f>O164*H164</f>
        <v>0</v>
      </c>
      <c r="Q164" s="226">
        <v>0.029499999999999998</v>
      </c>
      <c r="R164" s="226">
        <f>Q164*H164</f>
        <v>0.17699999999999999</v>
      </c>
      <c r="S164" s="226">
        <v>0</v>
      </c>
      <c r="T164" s="227">
        <f>S164*H164</f>
        <v>0</v>
      </c>
      <c r="AR164" s="23" t="s">
        <v>148</v>
      </c>
      <c r="AT164" s="23" t="s">
        <v>145</v>
      </c>
      <c r="AU164" s="23" t="s">
        <v>81</v>
      </c>
      <c r="AY164" s="23" t="s">
        <v>123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23" t="s">
        <v>79</v>
      </c>
      <c r="BK164" s="228">
        <f>ROUND(I164*H164,2)</f>
        <v>0</v>
      </c>
      <c r="BL164" s="23" t="s">
        <v>130</v>
      </c>
      <c r="BM164" s="23" t="s">
        <v>346</v>
      </c>
    </row>
    <row r="165" s="1" customFormat="1" ht="16.5" customHeight="1">
      <c r="B165" s="45"/>
      <c r="C165" s="252" t="s">
        <v>347</v>
      </c>
      <c r="D165" s="252" t="s">
        <v>145</v>
      </c>
      <c r="E165" s="253" t="s">
        <v>348</v>
      </c>
      <c r="F165" s="254" t="s">
        <v>349</v>
      </c>
      <c r="G165" s="255" t="s">
        <v>305</v>
      </c>
      <c r="H165" s="256">
        <v>6</v>
      </c>
      <c r="I165" s="257"/>
      <c r="J165" s="258">
        <f>ROUND(I165*H165,2)</f>
        <v>0</v>
      </c>
      <c r="K165" s="254" t="s">
        <v>21</v>
      </c>
      <c r="L165" s="259"/>
      <c r="M165" s="260" t="s">
        <v>21</v>
      </c>
      <c r="N165" s="261" t="s">
        <v>42</v>
      </c>
      <c r="O165" s="46"/>
      <c r="P165" s="226">
        <f>O165*H165</f>
        <v>0</v>
      </c>
      <c r="Q165" s="226">
        <v>0.001</v>
      </c>
      <c r="R165" s="226">
        <f>Q165*H165</f>
        <v>0.0060000000000000001</v>
      </c>
      <c r="S165" s="226">
        <v>0</v>
      </c>
      <c r="T165" s="227">
        <f>S165*H165</f>
        <v>0</v>
      </c>
      <c r="AR165" s="23" t="s">
        <v>148</v>
      </c>
      <c r="AT165" s="23" t="s">
        <v>145</v>
      </c>
      <c r="AU165" s="23" t="s">
        <v>81</v>
      </c>
      <c r="AY165" s="23" t="s">
        <v>123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23" t="s">
        <v>79</v>
      </c>
      <c r="BK165" s="228">
        <f>ROUND(I165*H165,2)</f>
        <v>0</v>
      </c>
      <c r="BL165" s="23" t="s">
        <v>130</v>
      </c>
      <c r="BM165" s="23" t="s">
        <v>350</v>
      </c>
    </row>
    <row r="166" s="1" customFormat="1" ht="16.5" customHeight="1">
      <c r="B166" s="45"/>
      <c r="C166" s="217" t="s">
        <v>351</v>
      </c>
      <c r="D166" s="217" t="s">
        <v>125</v>
      </c>
      <c r="E166" s="218" t="s">
        <v>352</v>
      </c>
      <c r="F166" s="219" t="s">
        <v>353</v>
      </c>
      <c r="G166" s="220" t="s">
        <v>300</v>
      </c>
      <c r="H166" s="221">
        <v>6</v>
      </c>
      <c r="I166" s="222"/>
      <c r="J166" s="223">
        <f>ROUND(I166*H166,2)</f>
        <v>0</v>
      </c>
      <c r="K166" s="219" t="s">
        <v>129</v>
      </c>
      <c r="L166" s="71"/>
      <c r="M166" s="224" t="s">
        <v>21</v>
      </c>
      <c r="N166" s="225" t="s">
        <v>42</v>
      </c>
      <c r="O166" s="46"/>
      <c r="P166" s="226">
        <f>O166*H166</f>
        <v>0</v>
      </c>
      <c r="Q166" s="226">
        <v>0.32906000000000002</v>
      </c>
      <c r="R166" s="226">
        <f>Q166*H166</f>
        <v>1.9743600000000001</v>
      </c>
      <c r="S166" s="226">
        <v>0</v>
      </c>
      <c r="T166" s="227">
        <f>S166*H166</f>
        <v>0</v>
      </c>
      <c r="AR166" s="23" t="s">
        <v>130</v>
      </c>
      <c r="AT166" s="23" t="s">
        <v>125</v>
      </c>
      <c r="AU166" s="23" t="s">
        <v>81</v>
      </c>
      <c r="AY166" s="23" t="s">
        <v>123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23" t="s">
        <v>79</v>
      </c>
      <c r="BK166" s="228">
        <f>ROUND(I166*H166,2)</f>
        <v>0</v>
      </c>
      <c r="BL166" s="23" t="s">
        <v>130</v>
      </c>
      <c r="BM166" s="23" t="s">
        <v>354</v>
      </c>
    </row>
    <row r="167" s="1" customFormat="1" ht="16.5" customHeight="1">
      <c r="B167" s="45"/>
      <c r="C167" s="252" t="s">
        <v>355</v>
      </c>
      <c r="D167" s="252" t="s">
        <v>145</v>
      </c>
      <c r="E167" s="253" t="s">
        <v>356</v>
      </c>
      <c r="F167" s="254" t="s">
        <v>357</v>
      </c>
      <c r="G167" s="255" t="s">
        <v>300</v>
      </c>
      <c r="H167" s="256">
        <v>6</v>
      </c>
      <c r="I167" s="257"/>
      <c r="J167" s="258">
        <f>ROUND(I167*H167,2)</f>
        <v>0</v>
      </c>
      <c r="K167" s="254" t="s">
        <v>129</v>
      </c>
      <c r="L167" s="259"/>
      <c r="M167" s="260" t="s">
        <v>21</v>
      </c>
      <c r="N167" s="261" t="s">
        <v>42</v>
      </c>
      <c r="O167" s="46"/>
      <c r="P167" s="226">
        <f>O167*H167</f>
        <v>0</v>
      </c>
      <c r="Q167" s="226">
        <v>0.037499999999999999</v>
      </c>
      <c r="R167" s="226">
        <f>Q167*H167</f>
        <v>0.22499999999999998</v>
      </c>
      <c r="S167" s="226">
        <v>0</v>
      </c>
      <c r="T167" s="227">
        <f>S167*H167</f>
        <v>0</v>
      </c>
      <c r="AR167" s="23" t="s">
        <v>148</v>
      </c>
      <c r="AT167" s="23" t="s">
        <v>145</v>
      </c>
      <c r="AU167" s="23" t="s">
        <v>81</v>
      </c>
      <c r="AY167" s="23" t="s">
        <v>123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23" t="s">
        <v>79</v>
      </c>
      <c r="BK167" s="228">
        <f>ROUND(I167*H167,2)</f>
        <v>0</v>
      </c>
      <c r="BL167" s="23" t="s">
        <v>130</v>
      </c>
      <c r="BM167" s="23" t="s">
        <v>358</v>
      </c>
    </row>
    <row r="168" s="1" customFormat="1" ht="38.25" customHeight="1">
      <c r="B168" s="45"/>
      <c r="C168" s="217" t="s">
        <v>359</v>
      </c>
      <c r="D168" s="217" t="s">
        <v>125</v>
      </c>
      <c r="E168" s="218" t="s">
        <v>360</v>
      </c>
      <c r="F168" s="219" t="s">
        <v>361</v>
      </c>
      <c r="G168" s="220" t="s">
        <v>300</v>
      </c>
      <c r="H168" s="221">
        <v>1</v>
      </c>
      <c r="I168" s="222"/>
      <c r="J168" s="223">
        <f>ROUND(I168*H168,2)</f>
        <v>0</v>
      </c>
      <c r="K168" s="219" t="s">
        <v>129</v>
      </c>
      <c r="L168" s="71"/>
      <c r="M168" s="224" t="s">
        <v>21</v>
      </c>
      <c r="N168" s="225" t="s">
        <v>42</v>
      </c>
      <c r="O168" s="46"/>
      <c r="P168" s="226">
        <f>O168*H168</f>
        <v>0</v>
      </c>
      <c r="Q168" s="226">
        <v>0.00080000000000000004</v>
      </c>
      <c r="R168" s="226">
        <f>Q168*H168</f>
        <v>0.00080000000000000004</v>
      </c>
      <c r="S168" s="226">
        <v>0</v>
      </c>
      <c r="T168" s="227">
        <f>S168*H168</f>
        <v>0</v>
      </c>
      <c r="AR168" s="23" t="s">
        <v>130</v>
      </c>
      <c r="AT168" s="23" t="s">
        <v>125</v>
      </c>
      <c r="AU168" s="23" t="s">
        <v>81</v>
      </c>
      <c r="AY168" s="23" t="s">
        <v>123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23" t="s">
        <v>79</v>
      </c>
      <c r="BK168" s="228">
        <f>ROUND(I168*H168,2)</f>
        <v>0</v>
      </c>
      <c r="BL168" s="23" t="s">
        <v>130</v>
      </c>
      <c r="BM168" s="23" t="s">
        <v>362</v>
      </c>
    </row>
    <row r="169" s="1" customFormat="1" ht="25.5" customHeight="1">
      <c r="B169" s="45"/>
      <c r="C169" s="252" t="s">
        <v>363</v>
      </c>
      <c r="D169" s="252" t="s">
        <v>145</v>
      </c>
      <c r="E169" s="253" t="s">
        <v>364</v>
      </c>
      <c r="F169" s="254" t="s">
        <v>365</v>
      </c>
      <c r="G169" s="255" t="s">
        <v>305</v>
      </c>
      <c r="H169" s="256">
        <v>1</v>
      </c>
      <c r="I169" s="257"/>
      <c r="J169" s="258">
        <f>ROUND(I169*H169,2)</f>
        <v>0</v>
      </c>
      <c r="K169" s="254" t="s">
        <v>21</v>
      </c>
      <c r="L169" s="259"/>
      <c r="M169" s="260" t="s">
        <v>21</v>
      </c>
      <c r="N169" s="261" t="s">
        <v>42</v>
      </c>
      <c r="O169" s="46"/>
      <c r="P169" s="226">
        <f>O169*H169</f>
        <v>0</v>
      </c>
      <c r="Q169" s="226">
        <v>0.031</v>
      </c>
      <c r="R169" s="226">
        <f>Q169*H169</f>
        <v>0.031</v>
      </c>
      <c r="S169" s="226">
        <v>0</v>
      </c>
      <c r="T169" s="227">
        <f>S169*H169</f>
        <v>0</v>
      </c>
      <c r="AR169" s="23" t="s">
        <v>148</v>
      </c>
      <c r="AT169" s="23" t="s">
        <v>145</v>
      </c>
      <c r="AU169" s="23" t="s">
        <v>81</v>
      </c>
      <c r="AY169" s="23" t="s">
        <v>123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23" t="s">
        <v>79</v>
      </c>
      <c r="BK169" s="228">
        <f>ROUND(I169*H169,2)</f>
        <v>0</v>
      </c>
      <c r="BL169" s="23" t="s">
        <v>130</v>
      </c>
      <c r="BM169" s="23" t="s">
        <v>366</v>
      </c>
    </row>
    <row r="170" s="1" customFormat="1" ht="38.25" customHeight="1">
      <c r="B170" s="45"/>
      <c r="C170" s="217" t="s">
        <v>367</v>
      </c>
      <c r="D170" s="217" t="s">
        <v>125</v>
      </c>
      <c r="E170" s="218" t="s">
        <v>368</v>
      </c>
      <c r="F170" s="219" t="s">
        <v>369</v>
      </c>
      <c r="G170" s="220" t="s">
        <v>300</v>
      </c>
      <c r="H170" s="221">
        <v>4</v>
      </c>
      <c r="I170" s="222"/>
      <c r="J170" s="223">
        <f>ROUND(I170*H170,2)</f>
        <v>0</v>
      </c>
      <c r="K170" s="219" t="s">
        <v>129</v>
      </c>
      <c r="L170" s="71"/>
      <c r="M170" s="224" t="s">
        <v>21</v>
      </c>
      <c r="N170" s="225" t="s">
        <v>42</v>
      </c>
      <c r="O170" s="46"/>
      <c r="P170" s="226">
        <f>O170*H170</f>
        <v>0</v>
      </c>
      <c r="Q170" s="226">
        <v>0.00068999999999999997</v>
      </c>
      <c r="R170" s="226">
        <f>Q170*H170</f>
        <v>0.0027599999999999999</v>
      </c>
      <c r="S170" s="226">
        <v>0</v>
      </c>
      <c r="T170" s="227">
        <f>S170*H170</f>
        <v>0</v>
      </c>
      <c r="AR170" s="23" t="s">
        <v>130</v>
      </c>
      <c r="AT170" s="23" t="s">
        <v>125</v>
      </c>
      <c r="AU170" s="23" t="s">
        <v>81</v>
      </c>
      <c r="AY170" s="23" t="s">
        <v>123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23" t="s">
        <v>79</v>
      </c>
      <c r="BK170" s="228">
        <f>ROUND(I170*H170,2)</f>
        <v>0</v>
      </c>
      <c r="BL170" s="23" t="s">
        <v>130</v>
      </c>
      <c r="BM170" s="23" t="s">
        <v>370</v>
      </c>
    </row>
    <row r="171" s="1" customFormat="1" ht="25.5" customHeight="1">
      <c r="B171" s="45"/>
      <c r="C171" s="252" t="s">
        <v>371</v>
      </c>
      <c r="D171" s="252" t="s">
        <v>145</v>
      </c>
      <c r="E171" s="253" t="s">
        <v>372</v>
      </c>
      <c r="F171" s="254" t="s">
        <v>373</v>
      </c>
      <c r="G171" s="255" t="s">
        <v>305</v>
      </c>
      <c r="H171" s="256">
        <v>4</v>
      </c>
      <c r="I171" s="257"/>
      <c r="J171" s="258">
        <f>ROUND(I171*H171,2)</f>
        <v>0</v>
      </c>
      <c r="K171" s="254" t="s">
        <v>21</v>
      </c>
      <c r="L171" s="259"/>
      <c r="M171" s="260" t="s">
        <v>21</v>
      </c>
      <c r="N171" s="261" t="s">
        <v>42</v>
      </c>
      <c r="O171" s="46"/>
      <c r="P171" s="226">
        <f>O171*H171</f>
        <v>0</v>
      </c>
      <c r="Q171" s="226">
        <v>0.029999999999999999</v>
      </c>
      <c r="R171" s="226">
        <f>Q171*H171</f>
        <v>0.12</v>
      </c>
      <c r="S171" s="226">
        <v>0</v>
      </c>
      <c r="T171" s="227">
        <f>S171*H171</f>
        <v>0</v>
      </c>
      <c r="AR171" s="23" t="s">
        <v>148</v>
      </c>
      <c r="AT171" s="23" t="s">
        <v>145</v>
      </c>
      <c r="AU171" s="23" t="s">
        <v>81</v>
      </c>
      <c r="AY171" s="23" t="s">
        <v>123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23" t="s">
        <v>79</v>
      </c>
      <c r="BK171" s="228">
        <f>ROUND(I171*H171,2)</f>
        <v>0</v>
      </c>
      <c r="BL171" s="23" t="s">
        <v>130</v>
      </c>
      <c r="BM171" s="23" t="s">
        <v>374</v>
      </c>
    </row>
    <row r="172" s="1" customFormat="1" ht="16.5" customHeight="1">
      <c r="B172" s="45"/>
      <c r="C172" s="217" t="s">
        <v>375</v>
      </c>
      <c r="D172" s="217" t="s">
        <v>125</v>
      </c>
      <c r="E172" s="218" t="s">
        <v>376</v>
      </c>
      <c r="F172" s="219" t="s">
        <v>377</v>
      </c>
      <c r="G172" s="220" t="s">
        <v>300</v>
      </c>
      <c r="H172" s="221">
        <v>5</v>
      </c>
      <c r="I172" s="222"/>
      <c r="J172" s="223">
        <f>ROUND(I172*H172,2)</f>
        <v>0</v>
      </c>
      <c r="K172" s="219" t="s">
        <v>129</v>
      </c>
      <c r="L172" s="71"/>
      <c r="M172" s="224" t="s">
        <v>21</v>
      </c>
      <c r="N172" s="225" t="s">
        <v>42</v>
      </c>
      <c r="O172" s="46"/>
      <c r="P172" s="226">
        <f>O172*H172</f>
        <v>0</v>
      </c>
      <c r="Q172" s="226">
        <v>0.063829999999999998</v>
      </c>
      <c r="R172" s="226">
        <f>Q172*H172</f>
        <v>0.31914999999999999</v>
      </c>
      <c r="S172" s="226">
        <v>0</v>
      </c>
      <c r="T172" s="227">
        <f>S172*H172</f>
        <v>0</v>
      </c>
      <c r="AR172" s="23" t="s">
        <v>130</v>
      </c>
      <c r="AT172" s="23" t="s">
        <v>125</v>
      </c>
      <c r="AU172" s="23" t="s">
        <v>81</v>
      </c>
      <c r="AY172" s="23" t="s">
        <v>123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23" t="s">
        <v>79</v>
      </c>
      <c r="BK172" s="228">
        <f>ROUND(I172*H172,2)</f>
        <v>0</v>
      </c>
      <c r="BL172" s="23" t="s">
        <v>130</v>
      </c>
      <c r="BM172" s="23" t="s">
        <v>378</v>
      </c>
    </row>
    <row r="173" s="11" customFormat="1">
      <c r="B173" s="229"/>
      <c r="C173" s="230"/>
      <c r="D173" s="231" t="s">
        <v>132</v>
      </c>
      <c r="E173" s="232" t="s">
        <v>21</v>
      </c>
      <c r="F173" s="233" t="s">
        <v>150</v>
      </c>
      <c r="G173" s="230"/>
      <c r="H173" s="234">
        <v>5</v>
      </c>
      <c r="I173" s="235"/>
      <c r="J173" s="230"/>
      <c r="K173" s="230"/>
      <c r="L173" s="236"/>
      <c r="M173" s="237"/>
      <c r="N173" s="238"/>
      <c r="O173" s="238"/>
      <c r="P173" s="238"/>
      <c r="Q173" s="238"/>
      <c r="R173" s="238"/>
      <c r="S173" s="238"/>
      <c r="T173" s="239"/>
      <c r="AT173" s="240" t="s">
        <v>132</v>
      </c>
      <c r="AU173" s="240" t="s">
        <v>81</v>
      </c>
      <c r="AV173" s="11" t="s">
        <v>81</v>
      </c>
      <c r="AW173" s="11" t="s">
        <v>35</v>
      </c>
      <c r="AX173" s="11" t="s">
        <v>79</v>
      </c>
      <c r="AY173" s="240" t="s">
        <v>123</v>
      </c>
    </row>
    <row r="174" s="1" customFormat="1" ht="16.5" customHeight="1">
      <c r="B174" s="45"/>
      <c r="C174" s="252" t="s">
        <v>379</v>
      </c>
      <c r="D174" s="252" t="s">
        <v>145</v>
      </c>
      <c r="E174" s="253" t="s">
        <v>348</v>
      </c>
      <c r="F174" s="254" t="s">
        <v>349</v>
      </c>
      <c r="G174" s="255" t="s">
        <v>305</v>
      </c>
      <c r="H174" s="256">
        <v>5</v>
      </c>
      <c r="I174" s="257"/>
      <c r="J174" s="258">
        <f>ROUND(I174*H174,2)</f>
        <v>0</v>
      </c>
      <c r="K174" s="254" t="s">
        <v>21</v>
      </c>
      <c r="L174" s="259"/>
      <c r="M174" s="260" t="s">
        <v>21</v>
      </c>
      <c r="N174" s="261" t="s">
        <v>42</v>
      </c>
      <c r="O174" s="46"/>
      <c r="P174" s="226">
        <f>O174*H174</f>
        <v>0</v>
      </c>
      <c r="Q174" s="226">
        <v>0.001</v>
      </c>
      <c r="R174" s="226">
        <f>Q174*H174</f>
        <v>0.0050000000000000001</v>
      </c>
      <c r="S174" s="226">
        <v>0</v>
      </c>
      <c r="T174" s="227">
        <f>S174*H174</f>
        <v>0</v>
      </c>
      <c r="AR174" s="23" t="s">
        <v>148</v>
      </c>
      <c r="AT174" s="23" t="s">
        <v>145</v>
      </c>
      <c r="AU174" s="23" t="s">
        <v>81</v>
      </c>
      <c r="AY174" s="23" t="s">
        <v>123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23" t="s">
        <v>79</v>
      </c>
      <c r="BK174" s="228">
        <f>ROUND(I174*H174,2)</f>
        <v>0</v>
      </c>
      <c r="BL174" s="23" t="s">
        <v>130</v>
      </c>
      <c r="BM174" s="23" t="s">
        <v>380</v>
      </c>
    </row>
    <row r="175" s="1" customFormat="1" ht="16.5" customHeight="1">
      <c r="B175" s="45"/>
      <c r="C175" s="252" t="s">
        <v>381</v>
      </c>
      <c r="D175" s="252" t="s">
        <v>145</v>
      </c>
      <c r="E175" s="253" t="s">
        <v>382</v>
      </c>
      <c r="F175" s="254" t="s">
        <v>383</v>
      </c>
      <c r="G175" s="255" t="s">
        <v>305</v>
      </c>
      <c r="H175" s="256">
        <v>5</v>
      </c>
      <c r="I175" s="257"/>
      <c r="J175" s="258">
        <f>ROUND(I175*H175,2)</f>
        <v>0</v>
      </c>
      <c r="K175" s="254" t="s">
        <v>21</v>
      </c>
      <c r="L175" s="259"/>
      <c r="M175" s="260" t="s">
        <v>21</v>
      </c>
      <c r="N175" s="261" t="s">
        <v>42</v>
      </c>
      <c r="O175" s="46"/>
      <c r="P175" s="226">
        <f>O175*H175</f>
        <v>0</v>
      </c>
      <c r="Q175" s="226">
        <v>0.041500000000000002</v>
      </c>
      <c r="R175" s="226">
        <f>Q175*H175</f>
        <v>0.20750000000000002</v>
      </c>
      <c r="S175" s="226">
        <v>0</v>
      </c>
      <c r="T175" s="227">
        <f>S175*H175</f>
        <v>0</v>
      </c>
      <c r="AR175" s="23" t="s">
        <v>148</v>
      </c>
      <c r="AT175" s="23" t="s">
        <v>145</v>
      </c>
      <c r="AU175" s="23" t="s">
        <v>81</v>
      </c>
      <c r="AY175" s="23" t="s">
        <v>123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23" t="s">
        <v>79</v>
      </c>
      <c r="BK175" s="228">
        <f>ROUND(I175*H175,2)</f>
        <v>0</v>
      </c>
      <c r="BL175" s="23" t="s">
        <v>130</v>
      </c>
      <c r="BM175" s="23" t="s">
        <v>384</v>
      </c>
    </row>
    <row r="176" s="1" customFormat="1" ht="16.5" customHeight="1">
      <c r="B176" s="45"/>
      <c r="C176" s="217" t="s">
        <v>385</v>
      </c>
      <c r="D176" s="217" t="s">
        <v>125</v>
      </c>
      <c r="E176" s="218" t="s">
        <v>386</v>
      </c>
      <c r="F176" s="219" t="s">
        <v>387</v>
      </c>
      <c r="G176" s="220" t="s">
        <v>300</v>
      </c>
      <c r="H176" s="221">
        <v>1</v>
      </c>
      <c r="I176" s="222"/>
      <c r="J176" s="223">
        <f>ROUND(I176*H176,2)</f>
        <v>0</v>
      </c>
      <c r="K176" s="219" t="s">
        <v>21</v>
      </c>
      <c r="L176" s="71"/>
      <c r="M176" s="224" t="s">
        <v>21</v>
      </c>
      <c r="N176" s="225" t="s">
        <v>42</v>
      </c>
      <c r="O176" s="46"/>
      <c r="P176" s="226">
        <f>O176*H176</f>
        <v>0</v>
      </c>
      <c r="Q176" s="226">
        <v>0.00034000000000000002</v>
      </c>
      <c r="R176" s="226">
        <f>Q176*H176</f>
        <v>0.00034000000000000002</v>
      </c>
      <c r="S176" s="226">
        <v>0</v>
      </c>
      <c r="T176" s="227">
        <f>S176*H176</f>
        <v>0</v>
      </c>
      <c r="AR176" s="23" t="s">
        <v>130</v>
      </c>
      <c r="AT176" s="23" t="s">
        <v>125</v>
      </c>
      <c r="AU176" s="23" t="s">
        <v>81</v>
      </c>
      <c r="AY176" s="23" t="s">
        <v>123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23" t="s">
        <v>79</v>
      </c>
      <c r="BK176" s="228">
        <f>ROUND(I176*H176,2)</f>
        <v>0</v>
      </c>
      <c r="BL176" s="23" t="s">
        <v>130</v>
      </c>
      <c r="BM176" s="23" t="s">
        <v>388</v>
      </c>
    </row>
    <row r="177" s="11" customFormat="1">
      <c r="B177" s="229"/>
      <c r="C177" s="230"/>
      <c r="D177" s="231" t="s">
        <v>132</v>
      </c>
      <c r="E177" s="232" t="s">
        <v>21</v>
      </c>
      <c r="F177" s="233" t="s">
        <v>79</v>
      </c>
      <c r="G177" s="230"/>
      <c r="H177" s="234">
        <v>1</v>
      </c>
      <c r="I177" s="235"/>
      <c r="J177" s="230"/>
      <c r="K177" s="230"/>
      <c r="L177" s="236"/>
      <c r="M177" s="237"/>
      <c r="N177" s="238"/>
      <c r="O177" s="238"/>
      <c r="P177" s="238"/>
      <c r="Q177" s="238"/>
      <c r="R177" s="238"/>
      <c r="S177" s="238"/>
      <c r="T177" s="239"/>
      <c r="AT177" s="240" t="s">
        <v>132</v>
      </c>
      <c r="AU177" s="240" t="s">
        <v>81</v>
      </c>
      <c r="AV177" s="11" t="s">
        <v>81</v>
      </c>
      <c r="AW177" s="11" t="s">
        <v>35</v>
      </c>
      <c r="AX177" s="11" t="s">
        <v>79</v>
      </c>
      <c r="AY177" s="240" t="s">
        <v>123</v>
      </c>
    </row>
    <row r="178" s="1" customFormat="1" ht="16.5" customHeight="1">
      <c r="B178" s="45"/>
      <c r="C178" s="217" t="s">
        <v>389</v>
      </c>
      <c r="D178" s="217" t="s">
        <v>125</v>
      </c>
      <c r="E178" s="218" t="s">
        <v>390</v>
      </c>
      <c r="F178" s="219" t="s">
        <v>387</v>
      </c>
      <c r="G178" s="220" t="s">
        <v>300</v>
      </c>
      <c r="H178" s="221">
        <v>1</v>
      </c>
      <c r="I178" s="222"/>
      <c r="J178" s="223">
        <f>ROUND(I178*H178,2)</f>
        <v>0</v>
      </c>
      <c r="K178" s="219" t="s">
        <v>129</v>
      </c>
      <c r="L178" s="71"/>
      <c r="M178" s="224" t="s">
        <v>21</v>
      </c>
      <c r="N178" s="225" t="s">
        <v>42</v>
      </c>
      <c r="O178" s="46"/>
      <c r="P178" s="226">
        <f>O178*H178</f>
        <v>0</v>
      </c>
      <c r="Q178" s="226">
        <v>0.00034000000000000002</v>
      </c>
      <c r="R178" s="226">
        <f>Q178*H178</f>
        <v>0.00034000000000000002</v>
      </c>
      <c r="S178" s="226">
        <v>0</v>
      </c>
      <c r="T178" s="227">
        <f>S178*H178</f>
        <v>0</v>
      </c>
      <c r="AR178" s="23" t="s">
        <v>130</v>
      </c>
      <c r="AT178" s="23" t="s">
        <v>125</v>
      </c>
      <c r="AU178" s="23" t="s">
        <v>81</v>
      </c>
      <c r="AY178" s="23" t="s">
        <v>123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23" t="s">
        <v>79</v>
      </c>
      <c r="BK178" s="228">
        <f>ROUND(I178*H178,2)</f>
        <v>0</v>
      </c>
      <c r="BL178" s="23" t="s">
        <v>130</v>
      </c>
      <c r="BM178" s="23" t="s">
        <v>391</v>
      </c>
    </row>
    <row r="179" s="1" customFormat="1" ht="38.25" customHeight="1">
      <c r="B179" s="45"/>
      <c r="C179" s="217" t="s">
        <v>392</v>
      </c>
      <c r="D179" s="217" t="s">
        <v>125</v>
      </c>
      <c r="E179" s="218" t="s">
        <v>393</v>
      </c>
      <c r="F179" s="219" t="s">
        <v>394</v>
      </c>
      <c r="G179" s="220" t="s">
        <v>300</v>
      </c>
      <c r="H179" s="221">
        <v>3</v>
      </c>
      <c r="I179" s="222"/>
      <c r="J179" s="223">
        <f>ROUND(I179*H179,2)</f>
        <v>0</v>
      </c>
      <c r="K179" s="219" t="s">
        <v>129</v>
      </c>
      <c r="L179" s="71"/>
      <c r="M179" s="224" t="s">
        <v>21</v>
      </c>
      <c r="N179" s="225" t="s">
        <v>42</v>
      </c>
      <c r="O179" s="46"/>
      <c r="P179" s="226">
        <f>O179*H179</f>
        <v>0</v>
      </c>
      <c r="Q179" s="226">
        <v>0.00085999999999999998</v>
      </c>
      <c r="R179" s="226">
        <f>Q179*H179</f>
        <v>0.0025799999999999998</v>
      </c>
      <c r="S179" s="226">
        <v>0</v>
      </c>
      <c r="T179" s="227">
        <f>S179*H179</f>
        <v>0</v>
      </c>
      <c r="AR179" s="23" t="s">
        <v>130</v>
      </c>
      <c r="AT179" s="23" t="s">
        <v>125</v>
      </c>
      <c r="AU179" s="23" t="s">
        <v>81</v>
      </c>
      <c r="AY179" s="23" t="s">
        <v>123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23" t="s">
        <v>79</v>
      </c>
      <c r="BK179" s="228">
        <f>ROUND(I179*H179,2)</f>
        <v>0</v>
      </c>
      <c r="BL179" s="23" t="s">
        <v>130</v>
      </c>
      <c r="BM179" s="23" t="s">
        <v>395</v>
      </c>
    </row>
    <row r="180" s="11" customFormat="1">
      <c r="B180" s="229"/>
      <c r="C180" s="230"/>
      <c r="D180" s="231" t="s">
        <v>132</v>
      </c>
      <c r="E180" s="232" t="s">
        <v>21</v>
      </c>
      <c r="F180" s="233" t="s">
        <v>140</v>
      </c>
      <c r="G180" s="230"/>
      <c r="H180" s="234">
        <v>3</v>
      </c>
      <c r="I180" s="235"/>
      <c r="J180" s="230"/>
      <c r="K180" s="230"/>
      <c r="L180" s="236"/>
      <c r="M180" s="237"/>
      <c r="N180" s="238"/>
      <c r="O180" s="238"/>
      <c r="P180" s="238"/>
      <c r="Q180" s="238"/>
      <c r="R180" s="238"/>
      <c r="S180" s="238"/>
      <c r="T180" s="239"/>
      <c r="AT180" s="240" t="s">
        <v>132</v>
      </c>
      <c r="AU180" s="240" t="s">
        <v>81</v>
      </c>
      <c r="AV180" s="11" t="s">
        <v>81</v>
      </c>
      <c r="AW180" s="11" t="s">
        <v>35</v>
      </c>
      <c r="AX180" s="11" t="s">
        <v>79</v>
      </c>
      <c r="AY180" s="240" t="s">
        <v>123</v>
      </c>
    </row>
    <row r="181" s="1" customFormat="1" ht="16.5" customHeight="1">
      <c r="B181" s="45"/>
      <c r="C181" s="252" t="s">
        <v>396</v>
      </c>
      <c r="D181" s="252" t="s">
        <v>145</v>
      </c>
      <c r="E181" s="253" t="s">
        <v>397</v>
      </c>
      <c r="F181" s="254" t="s">
        <v>398</v>
      </c>
      <c r="G181" s="255" t="s">
        <v>300</v>
      </c>
      <c r="H181" s="256">
        <v>3</v>
      </c>
      <c r="I181" s="257"/>
      <c r="J181" s="258">
        <f>ROUND(I181*H181,2)</f>
        <v>0</v>
      </c>
      <c r="K181" s="254" t="s">
        <v>129</v>
      </c>
      <c r="L181" s="259"/>
      <c r="M181" s="260" t="s">
        <v>21</v>
      </c>
      <c r="N181" s="261" t="s">
        <v>42</v>
      </c>
      <c r="O181" s="46"/>
      <c r="P181" s="226">
        <f>O181*H181</f>
        <v>0</v>
      </c>
      <c r="Q181" s="226">
        <v>0.01847</v>
      </c>
      <c r="R181" s="226">
        <f>Q181*H181</f>
        <v>0.055410000000000001</v>
      </c>
      <c r="S181" s="226">
        <v>0</v>
      </c>
      <c r="T181" s="227">
        <f>S181*H181</f>
        <v>0</v>
      </c>
      <c r="AR181" s="23" t="s">
        <v>148</v>
      </c>
      <c r="AT181" s="23" t="s">
        <v>145</v>
      </c>
      <c r="AU181" s="23" t="s">
        <v>81</v>
      </c>
      <c r="AY181" s="23" t="s">
        <v>123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23" t="s">
        <v>79</v>
      </c>
      <c r="BK181" s="228">
        <f>ROUND(I181*H181,2)</f>
        <v>0</v>
      </c>
      <c r="BL181" s="23" t="s">
        <v>130</v>
      </c>
      <c r="BM181" s="23" t="s">
        <v>399</v>
      </c>
    </row>
    <row r="182" s="1" customFormat="1" ht="25.5" customHeight="1">
      <c r="B182" s="45"/>
      <c r="C182" s="252" t="s">
        <v>400</v>
      </c>
      <c r="D182" s="252" t="s">
        <v>145</v>
      </c>
      <c r="E182" s="253" t="s">
        <v>401</v>
      </c>
      <c r="F182" s="254" t="s">
        <v>402</v>
      </c>
      <c r="G182" s="255" t="s">
        <v>305</v>
      </c>
      <c r="H182" s="256">
        <v>3</v>
      </c>
      <c r="I182" s="257"/>
      <c r="J182" s="258">
        <f>ROUND(I182*H182,2)</f>
        <v>0</v>
      </c>
      <c r="K182" s="254" t="s">
        <v>21</v>
      </c>
      <c r="L182" s="259"/>
      <c r="M182" s="260" t="s">
        <v>21</v>
      </c>
      <c r="N182" s="261" t="s">
        <v>42</v>
      </c>
      <c r="O182" s="46"/>
      <c r="P182" s="226">
        <f>O182*H182</f>
        <v>0</v>
      </c>
      <c r="Q182" s="226">
        <v>0.0073000000000000001</v>
      </c>
      <c r="R182" s="226">
        <f>Q182*H182</f>
        <v>0.021899999999999999</v>
      </c>
      <c r="S182" s="226">
        <v>0</v>
      </c>
      <c r="T182" s="227">
        <f>S182*H182</f>
        <v>0</v>
      </c>
      <c r="AR182" s="23" t="s">
        <v>148</v>
      </c>
      <c r="AT182" s="23" t="s">
        <v>145</v>
      </c>
      <c r="AU182" s="23" t="s">
        <v>81</v>
      </c>
      <c r="AY182" s="23" t="s">
        <v>123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23" t="s">
        <v>79</v>
      </c>
      <c r="BK182" s="228">
        <f>ROUND(I182*H182,2)</f>
        <v>0</v>
      </c>
      <c r="BL182" s="23" t="s">
        <v>130</v>
      </c>
      <c r="BM182" s="23" t="s">
        <v>403</v>
      </c>
    </row>
    <row r="183" s="1" customFormat="1" ht="16.5" customHeight="1">
      <c r="B183" s="45"/>
      <c r="C183" s="217" t="s">
        <v>404</v>
      </c>
      <c r="D183" s="217" t="s">
        <v>125</v>
      </c>
      <c r="E183" s="218" t="s">
        <v>405</v>
      </c>
      <c r="F183" s="219" t="s">
        <v>406</v>
      </c>
      <c r="G183" s="220" t="s">
        <v>300</v>
      </c>
      <c r="H183" s="221">
        <v>3</v>
      </c>
      <c r="I183" s="222"/>
      <c r="J183" s="223">
        <f>ROUND(I183*H183,2)</f>
        <v>0</v>
      </c>
      <c r="K183" s="219" t="s">
        <v>129</v>
      </c>
      <c r="L183" s="71"/>
      <c r="M183" s="224" t="s">
        <v>21</v>
      </c>
      <c r="N183" s="225" t="s">
        <v>42</v>
      </c>
      <c r="O183" s="46"/>
      <c r="P183" s="226">
        <f>O183*H183</f>
        <v>0</v>
      </c>
      <c r="Q183" s="226">
        <v>0.12303</v>
      </c>
      <c r="R183" s="226">
        <f>Q183*H183</f>
        <v>0.36909000000000003</v>
      </c>
      <c r="S183" s="226">
        <v>0</v>
      </c>
      <c r="T183" s="227">
        <f>S183*H183</f>
        <v>0</v>
      </c>
      <c r="AR183" s="23" t="s">
        <v>130</v>
      </c>
      <c r="AT183" s="23" t="s">
        <v>125</v>
      </c>
      <c r="AU183" s="23" t="s">
        <v>81</v>
      </c>
      <c r="AY183" s="23" t="s">
        <v>123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23" t="s">
        <v>79</v>
      </c>
      <c r="BK183" s="228">
        <f>ROUND(I183*H183,2)</f>
        <v>0</v>
      </c>
      <c r="BL183" s="23" t="s">
        <v>130</v>
      </c>
      <c r="BM183" s="23" t="s">
        <v>407</v>
      </c>
    </row>
    <row r="184" s="11" customFormat="1">
      <c r="B184" s="229"/>
      <c r="C184" s="230"/>
      <c r="D184" s="231" t="s">
        <v>132</v>
      </c>
      <c r="E184" s="232" t="s">
        <v>21</v>
      </c>
      <c r="F184" s="233" t="s">
        <v>140</v>
      </c>
      <c r="G184" s="230"/>
      <c r="H184" s="234">
        <v>3</v>
      </c>
      <c r="I184" s="235"/>
      <c r="J184" s="230"/>
      <c r="K184" s="230"/>
      <c r="L184" s="236"/>
      <c r="M184" s="237"/>
      <c r="N184" s="238"/>
      <c r="O184" s="238"/>
      <c r="P184" s="238"/>
      <c r="Q184" s="238"/>
      <c r="R184" s="238"/>
      <c r="S184" s="238"/>
      <c r="T184" s="239"/>
      <c r="AT184" s="240" t="s">
        <v>132</v>
      </c>
      <c r="AU184" s="240" t="s">
        <v>81</v>
      </c>
      <c r="AV184" s="11" t="s">
        <v>81</v>
      </c>
      <c r="AW184" s="11" t="s">
        <v>35</v>
      </c>
      <c r="AX184" s="11" t="s">
        <v>79</v>
      </c>
      <c r="AY184" s="240" t="s">
        <v>123</v>
      </c>
    </row>
    <row r="185" s="1" customFormat="1" ht="25.5" customHeight="1">
      <c r="B185" s="45"/>
      <c r="C185" s="252" t="s">
        <v>408</v>
      </c>
      <c r="D185" s="252" t="s">
        <v>145</v>
      </c>
      <c r="E185" s="253" t="s">
        <v>409</v>
      </c>
      <c r="F185" s="254" t="s">
        <v>410</v>
      </c>
      <c r="G185" s="255" t="s">
        <v>305</v>
      </c>
      <c r="H185" s="256">
        <v>3</v>
      </c>
      <c r="I185" s="257"/>
      <c r="J185" s="258">
        <f>ROUND(I185*H185,2)</f>
        <v>0</v>
      </c>
      <c r="K185" s="254" t="s">
        <v>21</v>
      </c>
      <c r="L185" s="259"/>
      <c r="M185" s="260" t="s">
        <v>21</v>
      </c>
      <c r="N185" s="261" t="s">
        <v>42</v>
      </c>
      <c r="O185" s="46"/>
      <c r="P185" s="226">
        <f>O185*H185</f>
        <v>0</v>
      </c>
      <c r="Q185" s="226">
        <v>0.012</v>
      </c>
      <c r="R185" s="226">
        <f>Q185*H185</f>
        <v>0.036000000000000004</v>
      </c>
      <c r="S185" s="226">
        <v>0</v>
      </c>
      <c r="T185" s="227">
        <f>S185*H185</f>
        <v>0</v>
      </c>
      <c r="AR185" s="23" t="s">
        <v>148</v>
      </c>
      <c r="AT185" s="23" t="s">
        <v>145</v>
      </c>
      <c r="AU185" s="23" t="s">
        <v>81</v>
      </c>
      <c r="AY185" s="23" t="s">
        <v>123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23" t="s">
        <v>79</v>
      </c>
      <c r="BK185" s="228">
        <f>ROUND(I185*H185,2)</f>
        <v>0</v>
      </c>
      <c r="BL185" s="23" t="s">
        <v>130</v>
      </c>
      <c r="BM185" s="23" t="s">
        <v>411</v>
      </c>
    </row>
    <row r="186" s="1" customFormat="1" ht="38.25" customHeight="1">
      <c r="B186" s="45"/>
      <c r="C186" s="217" t="s">
        <v>412</v>
      </c>
      <c r="D186" s="217" t="s">
        <v>125</v>
      </c>
      <c r="E186" s="218" t="s">
        <v>413</v>
      </c>
      <c r="F186" s="219" t="s">
        <v>414</v>
      </c>
      <c r="G186" s="220" t="s">
        <v>300</v>
      </c>
      <c r="H186" s="221">
        <v>1</v>
      </c>
      <c r="I186" s="222"/>
      <c r="J186" s="223">
        <f>ROUND(I186*H186,2)</f>
        <v>0</v>
      </c>
      <c r="K186" s="219" t="s">
        <v>129</v>
      </c>
      <c r="L186" s="71"/>
      <c r="M186" s="224" t="s">
        <v>21</v>
      </c>
      <c r="N186" s="225" t="s">
        <v>42</v>
      </c>
      <c r="O186" s="46"/>
      <c r="P186" s="226">
        <f>O186*H186</f>
        <v>0</v>
      </c>
      <c r="Q186" s="226">
        <v>0.00165</v>
      </c>
      <c r="R186" s="226">
        <f>Q186*H186</f>
        <v>0.00165</v>
      </c>
      <c r="S186" s="226">
        <v>0</v>
      </c>
      <c r="T186" s="227">
        <f>S186*H186</f>
        <v>0</v>
      </c>
      <c r="AR186" s="23" t="s">
        <v>130</v>
      </c>
      <c r="AT186" s="23" t="s">
        <v>125</v>
      </c>
      <c r="AU186" s="23" t="s">
        <v>81</v>
      </c>
      <c r="AY186" s="23" t="s">
        <v>123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23" t="s">
        <v>79</v>
      </c>
      <c r="BK186" s="228">
        <f>ROUND(I186*H186,2)</f>
        <v>0</v>
      </c>
      <c r="BL186" s="23" t="s">
        <v>130</v>
      </c>
      <c r="BM186" s="23" t="s">
        <v>415</v>
      </c>
    </row>
    <row r="187" s="1" customFormat="1" ht="16.5" customHeight="1">
      <c r="B187" s="45"/>
      <c r="C187" s="252" t="s">
        <v>416</v>
      </c>
      <c r="D187" s="252" t="s">
        <v>145</v>
      </c>
      <c r="E187" s="253" t="s">
        <v>417</v>
      </c>
      <c r="F187" s="254" t="s">
        <v>418</v>
      </c>
      <c r="G187" s="255" t="s">
        <v>300</v>
      </c>
      <c r="H187" s="256">
        <v>1</v>
      </c>
      <c r="I187" s="257"/>
      <c r="J187" s="258">
        <f>ROUND(I187*H187,2)</f>
        <v>0</v>
      </c>
      <c r="K187" s="254" t="s">
        <v>129</v>
      </c>
      <c r="L187" s="259"/>
      <c r="M187" s="260" t="s">
        <v>21</v>
      </c>
      <c r="N187" s="261" t="s">
        <v>42</v>
      </c>
      <c r="O187" s="46"/>
      <c r="P187" s="226">
        <f>O187*H187</f>
        <v>0</v>
      </c>
      <c r="Q187" s="226">
        <v>0.0015</v>
      </c>
      <c r="R187" s="226">
        <f>Q187*H187</f>
        <v>0.0015</v>
      </c>
      <c r="S187" s="226">
        <v>0</v>
      </c>
      <c r="T187" s="227">
        <f>S187*H187</f>
        <v>0</v>
      </c>
      <c r="AR187" s="23" t="s">
        <v>148</v>
      </c>
      <c r="AT187" s="23" t="s">
        <v>145</v>
      </c>
      <c r="AU187" s="23" t="s">
        <v>81</v>
      </c>
      <c r="AY187" s="23" t="s">
        <v>123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23" t="s">
        <v>79</v>
      </c>
      <c r="BK187" s="228">
        <f>ROUND(I187*H187,2)</f>
        <v>0</v>
      </c>
      <c r="BL187" s="23" t="s">
        <v>130</v>
      </c>
      <c r="BM187" s="23" t="s">
        <v>419</v>
      </c>
    </row>
    <row r="188" s="1" customFormat="1" ht="16.5" customHeight="1">
      <c r="B188" s="45"/>
      <c r="C188" s="252" t="s">
        <v>420</v>
      </c>
      <c r="D188" s="252" t="s">
        <v>145</v>
      </c>
      <c r="E188" s="253" t="s">
        <v>421</v>
      </c>
      <c r="F188" s="254" t="s">
        <v>422</v>
      </c>
      <c r="G188" s="255" t="s">
        <v>300</v>
      </c>
      <c r="H188" s="256">
        <v>1</v>
      </c>
      <c r="I188" s="257"/>
      <c r="J188" s="258">
        <f>ROUND(I188*H188,2)</f>
        <v>0</v>
      </c>
      <c r="K188" s="254" t="s">
        <v>129</v>
      </c>
      <c r="L188" s="259"/>
      <c r="M188" s="260" t="s">
        <v>21</v>
      </c>
      <c r="N188" s="261" t="s">
        <v>42</v>
      </c>
      <c r="O188" s="46"/>
      <c r="P188" s="226">
        <f>O188*H188</f>
        <v>0</v>
      </c>
      <c r="Q188" s="226">
        <v>0.021000000000000001</v>
      </c>
      <c r="R188" s="226">
        <f>Q188*H188</f>
        <v>0.021000000000000001</v>
      </c>
      <c r="S188" s="226">
        <v>0</v>
      </c>
      <c r="T188" s="227">
        <f>S188*H188</f>
        <v>0</v>
      </c>
      <c r="AR188" s="23" t="s">
        <v>148</v>
      </c>
      <c r="AT188" s="23" t="s">
        <v>145</v>
      </c>
      <c r="AU188" s="23" t="s">
        <v>81</v>
      </c>
      <c r="AY188" s="23" t="s">
        <v>123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23" t="s">
        <v>79</v>
      </c>
      <c r="BK188" s="228">
        <f>ROUND(I188*H188,2)</f>
        <v>0</v>
      </c>
      <c r="BL188" s="23" t="s">
        <v>130</v>
      </c>
      <c r="BM188" s="23" t="s">
        <v>423</v>
      </c>
    </row>
    <row r="189" s="1" customFormat="1" ht="25.5" customHeight="1">
      <c r="B189" s="45"/>
      <c r="C189" s="217" t="s">
        <v>424</v>
      </c>
      <c r="D189" s="217" t="s">
        <v>125</v>
      </c>
      <c r="E189" s="218" t="s">
        <v>425</v>
      </c>
      <c r="F189" s="219" t="s">
        <v>426</v>
      </c>
      <c r="G189" s="220" t="s">
        <v>300</v>
      </c>
      <c r="H189" s="221">
        <v>9</v>
      </c>
      <c r="I189" s="222"/>
      <c r="J189" s="223">
        <f>ROUND(I189*H189,2)</f>
        <v>0</v>
      </c>
      <c r="K189" s="219" t="s">
        <v>129</v>
      </c>
      <c r="L189" s="71"/>
      <c r="M189" s="224" t="s">
        <v>21</v>
      </c>
      <c r="N189" s="225" t="s">
        <v>42</v>
      </c>
      <c r="O189" s="46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AR189" s="23" t="s">
        <v>130</v>
      </c>
      <c r="AT189" s="23" t="s">
        <v>125</v>
      </c>
      <c r="AU189" s="23" t="s">
        <v>81</v>
      </c>
      <c r="AY189" s="23" t="s">
        <v>123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23" t="s">
        <v>79</v>
      </c>
      <c r="BK189" s="228">
        <f>ROUND(I189*H189,2)</f>
        <v>0</v>
      </c>
      <c r="BL189" s="23" t="s">
        <v>130</v>
      </c>
      <c r="BM189" s="23" t="s">
        <v>427</v>
      </c>
    </row>
    <row r="190" s="11" customFormat="1">
      <c r="B190" s="229"/>
      <c r="C190" s="230"/>
      <c r="D190" s="231" t="s">
        <v>132</v>
      </c>
      <c r="E190" s="232" t="s">
        <v>21</v>
      </c>
      <c r="F190" s="233" t="s">
        <v>165</v>
      </c>
      <c r="G190" s="230"/>
      <c r="H190" s="234">
        <v>9</v>
      </c>
      <c r="I190" s="235"/>
      <c r="J190" s="230"/>
      <c r="K190" s="230"/>
      <c r="L190" s="236"/>
      <c r="M190" s="237"/>
      <c r="N190" s="238"/>
      <c r="O190" s="238"/>
      <c r="P190" s="238"/>
      <c r="Q190" s="238"/>
      <c r="R190" s="238"/>
      <c r="S190" s="238"/>
      <c r="T190" s="239"/>
      <c r="AT190" s="240" t="s">
        <v>132</v>
      </c>
      <c r="AU190" s="240" t="s">
        <v>81</v>
      </c>
      <c r="AV190" s="11" t="s">
        <v>81</v>
      </c>
      <c r="AW190" s="11" t="s">
        <v>35</v>
      </c>
      <c r="AX190" s="11" t="s">
        <v>79</v>
      </c>
      <c r="AY190" s="240" t="s">
        <v>123</v>
      </c>
    </row>
    <row r="191" s="1" customFormat="1" ht="16.5" customHeight="1">
      <c r="B191" s="45"/>
      <c r="C191" s="252" t="s">
        <v>428</v>
      </c>
      <c r="D191" s="252" t="s">
        <v>145</v>
      </c>
      <c r="E191" s="253" t="s">
        <v>429</v>
      </c>
      <c r="F191" s="254" t="s">
        <v>430</v>
      </c>
      <c r="G191" s="255" t="s">
        <v>300</v>
      </c>
      <c r="H191" s="256">
        <v>9</v>
      </c>
      <c r="I191" s="257"/>
      <c r="J191" s="258">
        <f>ROUND(I191*H191,2)</f>
        <v>0</v>
      </c>
      <c r="K191" s="254" t="s">
        <v>129</v>
      </c>
      <c r="L191" s="259"/>
      <c r="M191" s="260" t="s">
        <v>21</v>
      </c>
      <c r="N191" s="261" t="s">
        <v>42</v>
      </c>
      <c r="O191" s="46"/>
      <c r="P191" s="226">
        <f>O191*H191</f>
        <v>0</v>
      </c>
      <c r="Q191" s="226">
        <v>0.00097000000000000005</v>
      </c>
      <c r="R191" s="226">
        <f>Q191*H191</f>
        <v>0.0087299999999999999</v>
      </c>
      <c r="S191" s="226">
        <v>0</v>
      </c>
      <c r="T191" s="227">
        <f>S191*H191</f>
        <v>0</v>
      </c>
      <c r="AR191" s="23" t="s">
        <v>148</v>
      </c>
      <c r="AT191" s="23" t="s">
        <v>145</v>
      </c>
      <c r="AU191" s="23" t="s">
        <v>81</v>
      </c>
      <c r="AY191" s="23" t="s">
        <v>123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23" t="s">
        <v>79</v>
      </c>
      <c r="BK191" s="228">
        <f>ROUND(I191*H191,2)</f>
        <v>0</v>
      </c>
      <c r="BL191" s="23" t="s">
        <v>130</v>
      </c>
      <c r="BM191" s="23" t="s">
        <v>431</v>
      </c>
    </row>
    <row r="192" s="1" customFormat="1" ht="25.5" customHeight="1">
      <c r="B192" s="45"/>
      <c r="C192" s="217" t="s">
        <v>432</v>
      </c>
      <c r="D192" s="217" t="s">
        <v>125</v>
      </c>
      <c r="E192" s="218" t="s">
        <v>433</v>
      </c>
      <c r="F192" s="219" t="s">
        <v>434</v>
      </c>
      <c r="G192" s="220" t="s">
        <v>300</v>
      </c>
      <c r="H192" s="221">
        <v>2</v>
      </c>
      <c r="I192" s="222"/>
      <c r="J192" s="223">
        <f>ROUND(I192*H192,2)</f>
        <v>0</v>
      </c>
      <c r="K192" s="219" t="s">
        <v>129</v>
      </c>
      <c r="L192" s="71"/>
      <c r="M192" s="224" t="s">
        <v>21</v>
      </c>
      <c r="N192" s="225" t="s">
        <v>42</v>
      </c>
      <c r="O192" s="46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AR192" s="23" t="s">
        <v>130</v>
      </c>
      <c r="AT192" s="23" t="s">
        <v>125</v>
      </c>
      <c r="AU192" s="23" t="s">
        <v>81</v>
      </c>
      <c r="AY192" s="23" t="s">
        <v>123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23" t="s">
        <v>79</v>
      </c>
      <c r="BK192" s="228">
        <f>ROUND(I192*H192,2)</f>
        <v>0</v>
      </c>
      <c r="BL192" s="23" t="s">
        <v>130</v>
      </c>
      <c r="BM192" s="23" t="s">
        <v>435</v>
      </c>
    </row>
    <row r="193" s="1" customFormat="1" ht="16.5" customHeight="1">
      <c r="B193" s="45"/>
      <c r="C193" s="252" t="s">
        <v>436</v>
      </c>
      <c r="D193" s="252" t="s">
        <v>145</v>
      </c>
      <c r="E193" s="253" t="s">
        <v>437</v>
      </c>
      <c r="F193" s="254" t="s">
        <v>438</v>
      </c>
      <c r="G193" s="255" t="s">
        <v>300</v>
      </c>
      <c r="H193" s="256">
        <v>2</v>
      </c>
      <c r="I193" s="257"/>
      <c r="J193" s="258">
        <f>ROUND(I193*H193,2)</f>
        <v>0</v>
      </c>
      <c r="K193" s="254" t="s">
        <v>129</v>
      </c>
      <c r="L193" s="259"/>
      <c r="M193" s="260" t="s">
        <v>21</v>
      </c>
      <c r="N193" s="261" t="s">
        <v>42</v>
      </c>
      <c r="O193" s="46"/>
      <c r="P193" s="226">
        <f>O193*H193</f>
        <v>0</v>
      </c>
      <c r="Q193" s="226">
        <v>0.00055999999999999995</v>
      </c>
      <c r="R193" s="226">
        <f>Q193*H193</f>
        <v>0.0011199999999999999</v>
      </c>
      <c r="S193" s="226">
        <v>0</v>
      </c>
      <c r="T193" s="227">
        <f>S193*H193</f>
        <v>0</v>
      </c>
      <c r="AR193" s="23" t="s">
        <v>148</v>
      </c>
      <c r="AT193" s="23" t="s">
        <v>145</v>
      </c>
      <c r="AU193" s="23" t="s">
        <v>81</v>
      </c>
      <c r="AY193" s="23" t="s">
        <v>123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23" t="s">
        <v>79</v>
      </c>
      <c r="BK193" s="228">
        <f>ROUND(I193*H193,2)</f>
        <v>0</v>
      </c>
      <c r="BL193" s="23" t="s">
        <v>130</v>
      </c>
      <c r="BM193" s="23" t="s">
        <v>439</v>
      </c>
    </row>
    <row r="194" s="1" customFormat="1" ht="25.5" customHeight="1">
      <c r="B194" s="45"/>
      <c r="C194" s="217" t="s">
        <v>440</v>
      </c>
      <c r="D194" s="217" t="s">
        <v>125</v>
      </c>
      <c r="E194" s="218" t="s">
        <v>441</v>
      </c>
      <c r="F194" s="219" t="s">
        <v>442</v>
      </c>
      <c r="G194" s="220" t="s">
        <v>300</v>
      </c>
      <c r="H194" s="221">
        <v>11</v>
      </c>
      <c r="I194" s="222"/>
      <c r="J194" s="223">
        <f>ROUND(I194*H194,2)</f>
        <v>0</v>
      </c>
      <c r="K194" s="219" t="s">
        <v>129</v>
      </c>
      <c r="L194" s="71"/>
      <c r="M194" s="224" t="s">
        <v>21</v>
      </c>
      <c r="N194" s="225" t="s">
        <v>42</v>
      </c>
      <c r="O194" s="46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AR194" s="23" t="s">
        <v>130</v>
      </c>
      <c r="AT194" s="23" t="s">
        <v>125</v>
      </c>
      <c r="AU194" s="23" t="s">
        <v>81</v>
      </c>
      <c r="AY194" s="23" t="s">
        <v>123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23" t="s">
        <v>79</v>
      </c>
      <c r="BK194" s="228">
        <f>ROUND(I194*H194,2)</f>
        <v>0</v>
      </c>
      <c r="BL194" s="23" t="s">
        <v>130</v>
      </c>
      <c r="BM194" s="23" t="s">
        <v>443</v>
      </c>
    </row>
    <row r="195" s="11" customFormat="1">
      <c r="B195" s="229"/>
      <c r="C195" s="230"/>
      <c r="D195" s="231" t="s">
        <v>132</v>
      </c>
      <c r="E195" s="232" t="s">
        <v>21</v>
      </c>
      <c r="F195" s="233" t="s">
        <v>179</v>
      </c>
      <c r="G195" s="230"/>
      <c r="H195" s="234">
        <v>11</v>
      </c>
      <c r="I195" s="235"/>
      <c r="J195" s="230"/>
      <c r="K195" s="230"/>
      <c r="L195" s="236"/>
      <c r="M195" s="237"/>
      <c r="N195" s="238"/>
      <c r="O195" s="238"/>
      <c r="P195" s="238"/>
      <c r="Q195" s="238"/>
      <c r="R195" s="238"/>
      <c r="S195" s="238"/>
      <c r="T195" s="239"/>
      <c r="AT195" s="240" t="s">
        <v>132</v>
      </c>
      <c r="AU195" s="240" t="s">
        <v>81</v>
      </c>
      <c r="AV195" s="11" t="s">
        <v>81</v>
      </c>
      <c r="AW195" s="11" t="s">
        <v>35</v>
      </c>
      <c r="AX195" s="11" t="s">
        <v>79</v>
      </c>
      <c r="AY195" s="240" t="s">
        <v>123</v>
      </c>
    </row>
    <row r="196" s="1" customFormat="1" ht="16.5" customHeight="1">
      <c r="B196" s="45"/>
      <c r="C196" s="252" t="s">
        <v>444</v>
      </c>
      <c r="D196" s="252" t="s">
        <v>145</v>
      </c>
      <c r="E196" s="253" t="s">
        <v>445</v>
      </c>
      <c r="F196" s="254" t="s">
        <v>446</v>
      </c>
      <c r="G196" s="255" t="s">
        <v>300</v>
      </c>
      <c r="H196" s="256">
        <v>4</v>
      </c>
      <c r="I196" s="257"/>
      <c r="J196" s="258">
        <f>ROUND(I196*H196,2)</f>
        <v>0</v>
      </c>
      <c r="K196" s="254" t="s">
        <v>21</v>
      </c>
      <c r="L196" s="259"/>
      <c r="M196" s="260" t="s">
        <v>21</v>
      </c>
      <c r="N196" s="261" t="s">
        <v>42</v>
      </c>
      <c r="O196" s="46"/>
      <c r="P196" s="226">
        <f>O196*H196</f>
        <v>0</v>
      </c>
      <c r="Q196" s="226">
        <v>0.0041999999999999997</v>
      </c>
      <c r="R196" s="226">
        <f>Q196*H196</f>
        <v>0.016799999999999999</v>
      </c>
      <c r="S196" s="226">
        <v>0</v>
      </c>
      <c r="T196" s="227">
        <f>S196*H196</f>
        <v>0</v>
      </c>
      <c r="AR196" s="23" t="s">
        <v>148</v>
      </c>
      <c r="AT196" s="23" t="s">
        <v>145</v>
      </c>
      <c r="AU196" s="23" t="s">
        <v>81</v>
      </c>
      <c r="AY196" s="23" t="s">
        <v>123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23" t="s">
        <v>79</v>
      </c>
      <c r="BK196" s="228">
        <f>ROUND(I196*H196,2)</f>
        <v>0</v>
      </c>
      <c r="BL196" s="23" t="s">
        <v>130</v>
      </c>
      <c r="BM196" s="23" t="s">
        <v>447</v>
      </c>
    </row>
    <row r="197" s="1" customFormat="1" ht="16.5" customHeight="1">
      <c r="B197" s="45"/>
      <c r="C197" s="252" t="s">
        <v>448</v>
      </c>
      <c r="D197" s="252" t="s">
        <v>145</v>
      </c>
      <c r="E197" s="253" t="s">
        <v>449</v>
      </c>
      <c r="F197" s="254" t="s">
        <v>450</v>
      </c>
      <c r="G197" s="255" t="s">
        <v>300</v>
      </c>
      <c r="H197" s="256">
        <v>7</v>
      </c>
      <c r="I197" s="257"/>
      <c r="J197" s="258">
        <f>ROUND(I197*H197,2)</f>
        <v>0</v>
      </c>
      <c r="K197" s="254" t="s">
        <v>21</v>
      </c>
      <c r="L197" s="259"/>
      <c r="M197" s="260" t="s">
        <v>21</v>
      </c>
      <c r="N197" s="261" t="s">
        <v>42</v>
      </c>
      <c r="O197" s="46"/>
      <c r="P197" s="226">
        <f>O197*H197</f>
        <v>0</v>
      </c>
      <c r="Q197" s="226">
        <v>0.0047000000000000002</v>
      </c>
      <c r="R197" s="226">
        <f>Q197*H197</f>
        <v>0.032899999999999999</v>
      </c>
      <c r="S197" s="226">
        <v>0</v>
      </c>
      <c r="T197" s="227">
        <f>S197*H197</f>
        <v>0</v>
      </c>
      <c r="AR197" s="23" t="s">
        <v>148</v>
      </c>
      <c r="AT197" s="23" t="s">
        <v>145</v>
      </c>
      <c r="AU197" s="23" t="s">
        <v>81</v>
      </c>
      <c r="AY197" s="23" t="s">
        <v>123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23" t="s">
        <v>79</v>
      </c>
      <c r="BK197" s="228">
        <f>ROUND(I197*H197,2)</f>
        <v>0</v>
      </c>
      <c r="BL197" s="23" t="s">
        <v>130</v>
      </c>
      <c r="BM197" s="23" t="s">
        <v>451</v>
      </c>
    </row>
    <row r="198" s="1" customFormat="1" ht="16.5" customHeight="1">
      <c r="B198" s="45"/>
      <c r="C198" s="252" t="s">
        <v>452</v>
      </c>
      <c r="D198" s="252" t="s">
        <v>145</v>
      </c>
      <c r="E198" s="253" t="s">
        <v>453</v>
      </c>
      <c r="F198" s="254" t="s">
        <v>454</v>
      </c>
      <c r="G198" s="255" t="s">
        <v>300</v>
      </c>
      <c r="H198" s="256">
        <v>1</v>
      </c>
      <c r="I198" s="257"/>
      <c r="J198" s="258">
        <f>ROUND(I198*H198,2)</f>
        <v>0</v>
      </c>
      <c r="K198" s="254" t="s">
        <v>21</v>
      </c>
      <c r="L198" s="259"/>
      <c r="M198" s="260" t="s">
        <v>21</v>
      </c>
      <c r="N198" s="261" t="s">
        <v>42</v>
      </c>
      <c r="O198" s="46"/>
      <c r="P198" s="226">
        <f>O198*H198</f>
        <v>0</v>
      </c>
      <c r="Q198" s="226">
        <v>0.00096000000000000002</v>
      </c>
      <c r="R198" s="226">
        <f>Q198*H198</f>
        <v>0.00096000000000000002</v>
      </c>
      <c r="S198" s="226">
        <v>0</v>
      </c>
      <c r="T198" s="227">
        <f>S198*H198</f>
        <v>0</v>
      </c>
      <c r="AR198" s="23" t="s">
        <v>148</v>
      </c>
      <c r="AT198" s="23" t="s">
        <v>145</v>
      </c>
      <c r="AU198" s="23" t="s">
        <v>81</v>
      </c>
      <c r="AY198" s="23" t="s">
        <v>123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23" t="s">
        <v>79</v>
      </c>
      <c r="BK198" s="228">
        <f>ROUND(I198*H198,2)</f>
        <v>0</v>
      </c>
      <c r="BL198" s="23" t="s">
        <v>130</v>
      </c>
      <c r="BM198" s="23" t="s">
        <v>455</v>
      </c>
    </row>
    <row r="199" s="1" customFormat="1" ht="25.5" customHeight="1">
      <c r="B199" s="45"/>
      <c r="C199" s="217" t="s">
        <v>456</v>
      </c>
      <c r="D199" s="217" t="s">
        <v>125</v>
      </c>
      <c r="E199" s="218" t="s">
        <v>457</v>
      </c>
      <c r="F199" s="219" t="s">
        <v>458</v>
      </c>
      <c r="G199" s="220" t="s">
        <v>300</v>
      </c>
      <c r="H199" s="221">
        <v>1</v>
      </c>
      <c r="I199" s="222"/>
      <c r="J199" s="223">
        <f>ROUND(I199*H199,2)</f>
        <v>0</v>
      </c>
      <c r="K199" s="219" t="s">
        <v>129</v>
      </c>
      <c r="L199" s="71"/>
      <c r="M199" s="224" t="s">
        <v>21</v>
      </c>
      <c r="N199" s="225" t="s">
        <v>42</v>
      </c>
      <c r="O199" s="46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AR199" s="23" t="s">
        <v>130</v>
      </c>
      <c r="AT199" s="23" t="s">
        <v>125</v>
      </c>
      <c r="AU199" s="23" t="s">
        <v>81</v>
      </c>
      <c r="AY199" s="23" t="s">
        <v>123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23" t="s">
        <v>79</v>
      </c>
      <c r="BK199" s="228">
        <f>ROUND(I199*H199,2)</f>
        <v>0</v>
      </c>
      <c r="BL199" s="23" t="s">
        <v>130</v>
      </c>
      <c r="BM199" s="23" t="s">
        <v>459</v>
      </c>
    </row>
    <row r="200" s="1" customFormat="1" ht="25.5" customHeight="1">
      <c r="B200" s="45"/>
      <c r="C200" s="217" t="s">
        <v>460</v>
      </c>
      <c r="D200" s="217" t="s">
        <v>125</v>
      </c>
      <c r="E200" s="218" t="s">
        <v>461</v>
      </c>
      <c r="F200" s="219" t="s">
        <v>462</v>
      </c>
      <c r="G200" s="220" t="s">
        <v>300</v>
      </c>
      <c r="H200" s="221">
        <v>78</v>
      </c>
      <c r="I200" s="222"/>
      <c r="J200" s="223">
        <f>ROUND(I200*H200,2)</f>
        <v>0</v>
      </c>
      <c r="K200" s="219" t="s">
        <v>129</v>
      </c>
      <c r="L200" s="71"/>
      <c r="M200" s="224" t="s">
        <v>21</v>
      </c>
      <c r="N200" s="225" t="s">
        <v>42</v>
      </c>
      <c r="O200" s="46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AR200" s="23" t="s">
        <v>130</v>
      </c>
      <c r="AT200" s="23" t="s">
        <v>125</v>
      </c>
      <c r="AU200" s="23" t="s">
        <v>81</v>
      </c>
      <c r="AY200" s="23" t="s">
        <v>123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23" t="s">
        <v>79</v>
      </c>
      <c r="BK200" s="228">
        <f>ROUND(I200*H200,2)</f>
        <v>0</v>
      </c>
      <c r="BL200" s="23" t="s">
        <v>130</v>
      </c>
      <c r="BM200" s="23" t="s">
        <v>463</v>
      </c>
    </row>
    <row r="201" s="11" customFormat="1">
      <c r="B201" s="229"/>
      <c r="C201" s="230"/>
      <c r="D201" s="231" t="s">
        <v>132</v>
      </c>
      <c r="E201" s="232" t="s">
        <v>21</v>
      </c>
      <c r="F201" s="233" t="s">
        <v>460</v>
      </c>
      <c r="G201" s="230"/>
      <c r="H201" s="234">
        <v>78</v>
      </c>
      <c r="I201" s="235"/>
      <c r="J201" s="230"/>
      <c r="K201" s="230"/>
      <c r="L201" s="236"/>
      <c r="M201" s="237"/>
      <c r="N201" s="238"/>
      <c r="O201" s="238"/>
      <c r="P201" s="238"/>
      <c r="Q201" s="238"/>
      <c r="R201" s="238"/>
      <c r="S201" s="238"/>
      <c r="T201" s="239"/>
      <c r="AT201" s="240" t="s">
        <v>132</v>
      </c>
      <c r="AU201" s="240" t="s">
        <v>81</v>
      </c>
      <c r="AV201" s="11" t="s">
        <v>81</v>
      </c>
      <c r="AW201" s="11" t="s">
        <v>35</v>
      </c>
      <c r="AX201" s="11" t="s">
        <v>79</v>
      </c>
      <c r="AY201" s="240" t="s">
        <v>123</v>
      </c>
    </row>
    <row r="202" s="1" customFormat="1" ht="16.5" customHeight="1">
      <c r="B202" s="45"/>
      <c r="C202" s="252" t="s">
        <v>464</v>
      </c>
      <c r="D202" s="252" t="s">
        <v>145</v>
      </c>
      <c r="E202" s="253" t="s">
        <v>465</v>
      </c>
      <c r="F202" s="254" t="s">
        <v>466</v>
      </c>
      <c r="G202" s="255" t="s">
        <v>300</v>
      </c>
      <c r="H202" s="256">
        <v>78</v>
      </c>
      <c r="I202" s="257"/>
      <c r="J202" s="258">
        <f>ROUND(I202*H202,2)</f>
        <v>0</v>
      </c>
      <c r="K202" s="254" t="s">
        <v>21</v>
      </c>
      <c r="L202" s="259"/>
      <c r="M202" s="260" t="s">
        <v>21</v>
      </c>
      <c r="N202" s="261" t="s">
        <v>42</v>
      </c>
      <c r="O202" s="46"/>
      <c r="P202" s="226">
        <f>O202*H202</f>
        <v>0</v>
      </c>
      <c r="Q202" s="226">
        <v>0.0020200000000000001</v>
      </c>
      <c r="R202" s="226">
        <f>Q202*H202</f>
        <v>0.15756000000000001</v>
      </c>
      <c r="S202" s="226">
        <v>0</v>
      </c>
      <c r="T202" s="227">
        <f>S202*H202</f>
        <v>0</v>
      </c>
      <c r="AR202" s="23" t="s">
        <v>148</v>
      </c>
      <c r="AT202" s="23" t="s">
        <v>145</v>
      </c>
      <c r="AU202" s="23" t="s">
        <v>81</v>
      </c>
      <c r="AY202" s="23" t="s">
        <v>123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23" t="s">
        <v>79</v>
      </c>
      <c r="BK202" s="228">
        <f>ROUND(I202*H202,2)</f>
        <v>0</v>
      </c>
      <c r="BL202" s="23" t="s">
        <v>130</v>
      </c>
      <c r="BM202" s="23" t="s">
        <v>467</v>
      </c>
    </row>
    <row r="203" s="1" customFormat="1" ht="25.5" customHeight="1">
      <c r="B203" s="45"/>
      <c r="C203" s="217" t="s">
        <v>468</v>
      </c>
      <c r="D203" s="217" t="s">
        <v>125</v>
      </c>
      <c r="E203" s="218" t="s">
        <v>469</v>
      </c>
      <c r="F203" s="219" t="s">
        <v>470</v>
      </c>
      <c r="G203" s="220" t="s">
        <v>300</v>
      </c>
      <c r="H203" s="221">
        <v>36</v>
      </c>
      <c r="I203" s="222"/>
      <c r="J203" s="223">
        <f>ROUND(I203*H203,2)</f>
        <v>0</v>
      </c>
      <c r="K203" s="219" t="s">
        <v>129</v>
      </c>
      <c r="L203" s="71"/>
      <c r="M203" s="224" t="s">
        <v>21</v>
      </c>
      <c r="N203" s="225" t="s">
        <v>42</v>
      </c>
      <c r="O203" s="46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AR203" s="23" t="s">
        <v>130</v>
      </c>
      <c r="AT203" s="23" t="s">
        <v>125</v>
      </c>
      <c r="AU203" s="23" t="s">
        <v>81</v>
      </c>
      <c r="AY203" s="23" t="s">
        <v>123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23" t="s">
        <v>79</v>
      </c>
      <c r="BK203" s="228">
        <f>ROUND(I203*H203,2)</f>
        <v>0</v>
      </c>
      <c r="BL203" s="23" t="s">
        <v>130</v>
      </c>
      <c r="BM203" s="23" t="s">
        <v>471</v>
      </c>
    </row>
    <row r="204" s="1" customFormat="1" ht="16.5" customHeight="1">
      <c r="B204" s="45"/>
      <c r="C204" s="252" t="s">
        <v>472</v>
      </c>
      <c r="D204" s="252" t="s">
        <v>145</v>
      </c>
      <c r="E204" s="253" t="s">
        <v>473</v>
      </c>
      <c r="F204" s="254" t="s">
        <v>474</v>
      </c>
      <c r="G204" s="255" t="s">
        <v>300</v>
      </c>
      <c r="H204" s="256">
        <v>12</v>
      </c>
      <c r="I204" s="257"/>
      <c r="J204" s="258">
        <f>ROUND(I204*H204,2)</f>
        <v>0</v>
      </c>
      <c r="K204" s="254" t="s">
        <v>129</v>
      </c>
      <c r="L204" s="259"/>
      <c r="M204" s="260" t="s">
        <v>21</v>
      </c>
      <c r="N204" s="261" t="s">
        <v>42</v>
      </c>
      <c r="O204" s="46"/>
      <c r="P204" s="226">
        <f>O204*H204</f>
        <v>0</v>
      </c>
      <c r="Q204" s="226">
        <v>0.00038999999999999999</v>
      </c>
      <c r="R204" s="226">
        <f>Q204*H204</f>
        <v>0.0046800000000000001</v>
      </c>
      <c r="S204" s="226">
        <v>0</v>
      </c>
      <c r="T204" s="227">
        <f>S204*H204</f>
        <v>0</v>
      </c>
      <c r="AR204" s="23" t="s">
        <v>148</v>
      </c>
      <c r="AT204" s="23" t="s">
        <v>145</v>
      </c>
      <c r="AU204" s="23" t="s">
        <v>81</v>
      </c>
      <c r="AY204" s="23" t="s">
        <v>123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23" t="s">
        <v>79</v>
      </c>
      <c r="BK204" s="228">
        <f>ROUND(I204*H204,2)</f>
        <v>0</v>
      </c>
      <c r="BL204" s="23" t="s">
        <v>130</v>
      </c>
      <c r="BM204" s="23" t="s">
        <v>475</v>
      </c>
    </row>
    <row r="205" s="1" customFormat="1" ht="16.5" customHeight="1">
      <c r="B205" s="45"/>
      <c r="C205" s="252" t="s">
        <v>476</v>
      </c>
      <c r="D205" s="252" t="s">
        <v>145</v>
      </c>
      <c r="E205" s="253" t="s">
        <v>477</v>
      </c>
      <c r="F205" s="254" t="s">
        <v>478</v>
      </c>
      <c r="G205" s="255" t="s">
        <v>300</v>
      </c>
      <c r="H205" s="256">
        <v>8</v>
      </c>
      <c r="I205" s="257"/>
      <c r="J205" s="258">
        <f>ROUND(I205*H205,2)</f>
        <v>0</v>
      </c>
      <c r="K205" s="254" t="s">
        <v>129</v>
      </c>
      <c r="L205" s="259"/>
      <c r="M205" s="260" t="s">
        <v>21</v>
      </c>
      <c r="N205" s="261" t="s">
        <v>42</v>
      </c>
      <c r="O205" s="46"/>
      <c r="P205" s="226">
        <f>O205*H205</f>
        <v>0</v>
      </c>
      <c r="Q205" s="226">
        <v>0.00048000000000000001</v>
      </c>
      <c r="R205" s="226">
        <f>Q205*H205</f>
        <v>0.0038400000000000001</v>
      </c>
      <c r="S205" s="226">
        <v>0</v>
      </c>
      <c r="T205" s="227">
        <f>S205*H205</f>
        <v>0</v>
      </c>
      <c r="AR205" s="23" t="s">
        <v>148</v>
      </c>
      <c r="AT205" s="23" t="s">
        <v>145</v>
      </c>
      <c r="AU205" s="23" t="s">
        <v>81</v>
      </c>
      <c r="AY205" s="23" t="s">
        <v>123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23" t="s">
        <v>79</v>
      </c>
      <c r="BK205" s="228">
        <f>ROUND(I205*H205,2)</f>
        <v>0</v>
      </c>
      <c r="BL205" s="23" t="s">
        <v>130</v>
      </c>
      <c r="BM205" s="23" t="s">
        <v>479</v>
      </c>
    </row>
    <row r="206" s="1" customFormat="1" ht="16.5" customHeight="1">
      <c r="B206" s="45"/>
      <c r="C206" s="252" t="s">
        <v>480</v>
      </c>
      <c r="D206" s="252" t="s">
        <v>145</v>
      </c>
      <c r="E206" s="253" t="s">
        <v>481</v>
      </c>
      <c r="F206" s="254" t="s">
        <v>482</v>
      </c>
      <c r="G206" s="255" t="s">
        <v>300</v>
      </c>
      <c r="H206" s="256">
        <v>8</v>
      </c>
      <c r="I206" s="257"/>
      <c r="J206" s="258">
        <f>ROUND(I206*H206,2)</f>
        <v>0</v>
      </c>
      <c r="K206" s="254" t="s">
        <v>129</v>
      </c>
      <c r="L206" s="259"/>
      <c r="M206" s="260" t="s">
        <v>21</v>
      </c>
      <c r="N206" s="261" t="s">
        <v>42</v>
      </c>
      <c r="O206" s="46"/>
      <c r="P206" s="226">
        <f>O206*H206</f>
        <v>0</v>
      </c>
      <c r="Q206" s="226">
        <v>0.00054000000000000001</v>
      </c>
      <c r="R206" s="226">
        <f>Q206*H206</f>
        <v>0.0043200000000000001</v>
      </c>
      <c r="S206" s="226">
        <v>0</v>
      </c>
      <c r="T206" s="227">
        <f>S206*H206</f>
        <v>0</v>
      </c>
      <c r="AR206" s="23" t="s">
        <v>148</v>
      </c>
      <c r="AT206" s="23" t="s">
        <v>145</v>
      </c>
      <c r="AU206" s="23" t="s">
        <v>81</v>
      </c>
      <c r="AY206" s="23" t="s">
        <v>123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23" t="s">
        <v>79</v>
      </c>
      <c r="BK206" s="228">
        <f>ROUND(I206*H206,2)</f>
        <v>0</v>
      </c>
      <c r="BL206" s="23" t="s">
        <v>130</v>
      </c>
      <c r="BM206" s="23" t="s">
        <v>483</v>
      </c>
    </row>
    <row r="207" s="1" customFormat="1" ht="25.5" customHeight="1">
      <c r="B207" s="45"/>
      <c r="C207" s="217" t="s">
        <v>484</v>
      </c>
      <c r="D207" s="217" t="s">
        <v>125</v>
      </c>
      <c r="E207" s="218" t="s">
        <v>461</v>
      </c>
      <c r="F207" s="219" t="s">
        <v>462</v>
      </c>
      <c r="G207" s="220" t="s">
        <v>300</v>
      </c>
      <c r="H207" s="221">
        <v>10</v>
      </c>
      <c r="I207" s="222"/>
      <c r="J207" s="223">
        <f>ROUND(I207*H207,2)</f>
        <v>0</v>
      </c>
      <c r="K207" s="219" t="s">
        <v>129</v>
      </c>
      <c r="L207" s="71"/>
      <c r="M207" s="224" t="s">
        <v>21</v>
      </c>
      <c r="N207" s="225" t="s">
        <v>42</v>
      </c>
      <c r="O207" s="46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7">
        <f>S207*H207</f>
        <v>0</v>
      </c>
      <c r="AR207" s="23" t="s">
        <v>130</v>
      </c>
      <c r="AT207" s="23" t="s">
        <v>125</v>
      </c>
      <c r="AU207" s="23" t="s">
        <v>81</v>
      </c>
      <c r="AY207" s="23" t="s">
        <v>123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23" t="s">
        <v>79</v>
      </c>
      <c r="BK207" s="228">
        <f>ROUND(I207*H207,2)</f>
        <v>0</v>
      </c>
      <c r="BL207" s="23" t="s">
        <v>130</v>
      </c>
      <c r="BM207" s="23" t="s">
        <v>485</v>
      </c>
    </row>
    <row r="208" s="1" customFormat="1" ht="16.5" customHeight="1">
      <c r="B208" s="45"/>
      <c r="C208" s="252" t="s">
        <v>486</v>
      </c>
      <c r="D208" s="252" t="s">
        <v>145</v>
      </c>
      <c r="E208" s="253" t="s">
        <v>487</v>
      </c>
      <c r="F208" s="254" t="s">
        <v>488</v>
      </c>
      <c r="G208" s="255" t="s">
        <v>300</v>
      </c>
      <c r="H208" s="256">
        <v>1</v>
      </c>
      <c r="I208" s="257"/>
      <c r="J208" s="258">
        <f>ROUND(I208*H208,2)</f>
        <v>0</v>
      </c>
      <c r="K208" s="254" t="s">
        <v>21</v>
      </c>
      <c r="L208" s="259"/>
      <c r="M208" s="260" t="s">
        <v>21</v>
      </c>
      <c r="N208" s="261" t="s">
        <v>42</v>
      </c>
      <c r="O208" s="46"/>
      <c r="P208" s="226">
        <f>O208*H208</f>
        <v>0</v>
      </c>
      <c r="Q208" s="226">
        <v>0.00054000000000000001</v>
      </c>
      <c r="R208" s="226">
        <f>Q208*H208</f>
        <v>0.00054000000000000001</v>
      </c>
      <c r="S208" s="226">
        <v>0</v>
      </c>
      <c r="T208" s="227">
        <f>S208*H208</f>
        <v>0</v>
      </c>
      <c r="AR208" s="23" t="s">
        <v>148</v>
      </c>
      <c r="AT208" s="23" t="s">
        <v>145</v>
      </c>
      <c r="AU208" s="23" t="s">
        <v>81</v>
      </c>
      <c r="AY208" s="23" t="s">
        <v>123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23" t="s">
        <v>79</v>
      </c>
      <c r="BK208" s="228">
        <f>ROUND(I208*H208,2)</f>
        <v>0</v>
      </c>
      <c r="BL208" s="23" t="s">
        <v>130</v>
      </c>
      <c r="BM208" s="23" t="s">
        <v>489</v>
      </c>
    </row>
    <row r="209" s="1" customFormat="1" ht="16.5" customHeight="1">
      <c r="B209" s="45"/>
      <c r="C209" s="252" t="s">
        <v>490</v>
      </c>
      <c r="D209" s="252" t="s">
        <v>145</v>
      </c>
      <c r="E209" s="253" t="s">
        <v>491</v>
      </c>
      <c r="F209" s="254" t="s">
        <v>492</v>
      </c>
      <c r="G209" s="255" t="s">
        <v>300</v>
      </c>
      <c r="H209" s="256">
        <v>5</v>
      </c>
      <c r="I209" s="257"/>
      <c r="J209" s="258">
        <f>ROUND(I209*H209,2)</f>
        <v>0</v>
      </c>
      <c r="K209" s="254" t="s">
        <v>21</v>
      </c>
      <c r="L209" s="259"/>
      <c r="M209" s="260" t="s">
        <v>21</v>
      </c>
      <c r="N209" s="261" t="s">
        <v>42</v>
      </c>
      <c r="O209" s="46"/>
      <c r="P209" s="226">
        <f>O209*H209</f>
        <v>0</v>
      </c>
      <c r="Q209" s="226">
        <v>0.00058</v>
      </c>
      <c r="R209" s="226">
        <f>Q209*H209</f>
        <v>0.0028999999999999998</v>
      </c>
      <c r="S209" s="226">
        <v>0</v>
      </c>
      <c r="T209" s="227">
        <f>S209*H209</f>
        <v>0</v>
      </c>
      <c r="AR209" s="23" t="s">
        <v>148</v>
      </c>
      <c r="AT209" s="23" t="s">
        <v>145</v>
      </c>
      <c r="AU209" s="23" t="s">
        <v>81</v>
      </c>
      <c r="AY209" s="23" t="s">
        <v>123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23" t="s">
        <v>79</v>
      </c>
      <c r="BK209" s="228">
        <f>ROUND(I209*H209,2)</f>
        <v>0</v>
      </c>
      <c r="BL209" s="23" t="s">
        <v>130</v>
      </c>
      <c r="BM209" s="23" t="s">
        <v>493</v>
      </c>
    </row>
    <row r="210" s="1" customFormat="1" ht="16.5" customHeight="1">
      <c r="B210" s="45"/>
      <c r="C210" s="252" t="s">
        <v>494</v>
      </c>
      <c r="D210" s="252" t="s">
        <v>145</v>
      </c>
      <c r="E210" s="253" t="s">
        <v>495</v>
      </c>
      <c r="F210" s="254" t="s">
        <v>496</v>
      </c>
      <c r="G210" s="255" t="s">
        <v>300</v>
      </c>
      <c r="H210" s="256">
        <v>3</v>
      </c>
      <c r="I210" s="257"/>
      <c r="J210" s="258">
        <f>ROUND(I210*H210,2)</f>
        <v>0</v>
      </c>
      <c r="K210" s="254" t="s">
        <v>21</v>
      </c>
      <c r="L210" s="259"/>
      <c r="M210" s="260" t="s">
        <v>21</v>
      </c>
      <c r="N210" s="261" t="s">
        <v>42</v>
      </c>
      <c r="O210" s="46"/>
      <c r="P210" s="226">
        <f>O210*H210</f>
        <v>0</v>
      </c>
      <c r="Q210" s="226">
        <v>0.00022000000000000001</v>
      </c>
      <c r="R210" s="226">
        <f>Q210*H210</f>
        <v>0.00066</v>
      </c>
      <c r="S210" s="226">
        <v>0</v>
      </c>
      <c r="T210" s="227">
        <f>S210*H210</f>
        <v>0</v>
      </c>
      <c r="AR210" s="23" t="s">
        <v>148</v>
      </c>
      <c r="AT210" s="23" t="s">
        <v>145</v>
      </c>
      <c r="AU210" s="23" t="s">
        <v>81</v>
      </c>
      <c r="AY210" s="23" t="s">
        <v>123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23" t="s">
        <v>79</v>
      </c>
      <c r="BK210" s="228">
        <f>ROUND(I210*H210,2)</f>
        <v>0</v>
      </c>
      <c r="BL210" s="23" t="s">
        <v>130</v>
      </c>
      <c r="BM210" s="23" t="s">
        <v>497</v>
      </c>
    </row>
    <row r="211" s="1" customFormat="1" ht="16.5" customHeight="1">
      <c r="B211" s="45"/>
      <c r="C211" s="252" t="s">
        <v>498</v>
      </c>
      <c r="D211" s="252" t="s">
        <v>145</v>
      </c>
      <c r="E211" s="253" t="s">
        <v>499</v>
      </c>
      <c r="F211" s="254" t="s">
        <v>500</v>
      </c>
      <c r="G211" s="255" t="s">
        <v>300</v>
      </c>
      <c r="H211" s="256">
        <v>1</v>
      </c>
      <c r="I211" s="257"/>
      <c r="J211" s="258">
        <f>ROUND(I211*H211,2)</f>
        <v>0</v>
      </c>
      <c r="K211" s="254" t="s">
        <v>21</v>
      </c>
      <c r="L211" s="259"/>
      <c r="M211" s="260" t="s">
        <v>21</v>
      </c>
      <c r="N211" s="261" t="s">
        <v>42</v>
      </c>
      <c r="O211" s="46"/>
      <c r="P211" s="226">
        <f>O211*H211</f>
        <v>0</v>
      </c>
      <c r="Q211" s="226">
        <v>0.0059800000000000001</v>
      </c>
      <c r="R211" s="226">
        <f>Q211*H211</f>
        <v>0.0059800000000000001</v>
      </c>
      <c r="S211" s="226">
        <v>0</v>
      </c>
      <c r="T211" s="227">
        <f>S211*H211</f>
        <v>0</v>
      </c>
      <c r="AR211" s="23" t="s">
        <v>148</v>
      </c>
      <c r="AT211" s="23" t="s">
        <v>145</v>
      </c>
      <c r="AU211" s="23" t="s">
        <v>81</v>
      </c>
      <c r="AY211" s="23" t="s">
        <v>123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23" t="s">
        <v>79</v>
      </c>
      <c r="BK211" s="228">
        <f>ROUND(I211*H211,2)</f>
        <v>0</v>
      </c>
      <c r="BL211" s="23" t="s">
        <v>130</v>
      </c>
      <c r="BM211" s="23" t="s">
        <v>501</v>
      </c>
    </row>
    <row r="212" s="1" customFormat="1" ht="25.5" customHeight="1">
      <c r="B212" s="45"/>
      <c r="C212" s="217" t="s">
        <v>502</v>
      </c>
      <c r="D212" s="217" t="s">
        <v>125</v>
      </c>
      <c r="E212" s="218" t="s">
        <v>503</v>
      </c>
      <c r="F212" s="219" t="s">
        <v>504</v>
      </c>
      <c r="G212" s="220" t="s">
        <v>300</v>
      </c>
      <c r="H212" s="221">
        <v>12</v>
      </c>
      <c r="I212" s="222"/>
      <c r="J212" s="223">
        <f>ROUND(I212*H212,2)</f>
        <v>0</v>
      </c>
      <c r="K212" s="219" t="s">
        <v>129</v>
      </c>
      <c r="L212" s="71"/>
      <c r="M212" s="224" t="s">
        <v>21</v>
      </c>
      <c r="N212" s="225" t="s">
        <v>42</v>
      </c>
      <c r="O212" s="46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AR212" s="23" t="s">
        <v>130</v>
      </c>
      <c r="AT212" s="23" t="s">
        <v>125</v>
      </c>
      <c r="AU212" s="23" t="s">
        <v>81</v>
      </c>
      <c r="AY212" s="23" t="s">
        <v>123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23" t="s">
        <v>79</v>
      </c>
      <c r="BK212" s="228">
        <f>ROUND(I212*H212,2)</f>
        <v>0</v>
      </c>
      <c r="BL212" s="23" t="s">
        <v>130</v>
      </c>
      <c r="BM212" s="23" t="s">
        <v>505</v>
      </c>
    </row>
    <row r="213" s="1" customFormat="1" ht="16.5" customHeight="1">
      <c r="B213" s="45"/>
      <c r="C213" s="252" t="s">
        <v>506</v>
      </c>
      <c r="D213" s="252" t="s">
        <v>145</v>
      </c>
      <c r="E213" s="253" t="s">
        <v>507</v>
      </c>
      <c r="F213" s="254" t="s">
        <v>508</v>
      </c>
      <c r="G213" s="255" t="s">
        <v>300</v>
      </c>
      <c r="H213" s="256">
        <v>4</v>
      </c>
      <c r="I213" s="257"/>
      <c r="J213" s="258">
        <f>ROUND(I213*H213,2)</f>
        <v>0</v>
      </c>
      <c r="K213" s="254" t="s">
        <v>129</v>
      </c>
      <c r="L213" s="259"/>
      <c r="M213" s="260" t="s">
        <v>21</v>
      </c>
      <c r="N213" s="261" t="s">
        <v>42</v>
      </c>
      <c r="O213" s="46"/>
      <c r="P213" s="226">
        <f>O213*H213</f>
        <v>0</v>
      </c>
      <c r="Q213" s="226">
        <v>0.00017000000000000001</v>
      </c>
      <c r="R213" s="226">
        <f>Q213*H213</f>
        <v>0.00068000000000000005</v>
      </c>
      <c r="S213" s="226">
        <v>0</v>
      </c>
      <c r="T213" s="227">
        <f>S213*H213</f>
        <v>0</v>
      </c>
      <c r="AR213" s="23" t="s">
        <v>148</v>
      </c>
      <c r="AT213" s="23" t="s">
        <v>145</v>
      </c>
      <c r="AU213" s="23" t="s">
        <v>81</v>
      </c>
      <c r="AY213" s="23" t="s">
        <v>123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23" t="s">
        <v>79</v>
      </c>
      <c r="BK213" s="228">
        <f>ROUND(I213*H213,2)</f>
        <v>0</v>
      </c>
      <c r="BL213" s="23" t="s">
        <v>130</v>
      </c>
      <c r="BM213" s="23" t="s">
        <v>509</v>
      </c>
    </row>
    <row r="214" s="1" customFormat="1" ht="16.5" customHeight="1">
      <c r="B214" s="45"/>
      <c r="C214" s="252" t="s">
        <v>510</v>
      </c>
      <c r="D214" s="252" t="s">
        <v>145</v>
      </c>
      <c r="E214" s="253" t="s">
        <v>511</v>
      </c>
      <c r="F214" s="254" t="s">
        <v>512</v>
      </c>
      <c r="G214" s="255" t="s">
        <v>300</v>
      </c>
      <c r="H214" s="256">
        <v>4</v>
      </c>
      <c r="I214" s="257"/>
      <c r="J214" s="258">
        <f>ROUND(I214*H214,2)</f>
        <v>0</v>
      </c>
      <c r="K214" s="254" t="s">
        <v>129</v>
      </c>
      <c r="L214" s="259"/>
      <c r="M214" s="260" t="s">
        <v>21</v>
      </c>
      <c r="N214" s="261" t="s">
        <v>42</v>
      </c>
      <c r="O214" s="46"/>
      <c r="P214" s="226">
        <f>O214*H214</f>
        <v>0</v>
      </c>
      <c r="Q214" s="226">
        <v>0.00036000000000000002</v>
      </c>
      <c r="R214" s="226">
        <f>Q214*H214</f>
        <v>0.0014400000000000001</v>
      </c>
      <c r="S214" s="226">
        <v>0</v>
      </c>
      <c r="T214" s="227">
        <f>S214*H214</f>
        <v>0</v>
      </c>
      <c r="AR214" s="23" t="s">
        <v>148</v>
      </c>
      <c r="AT214" s="23" t="s">
        <v>145</v>
      </c>
      <c r="AU214" s="23" t="s">
        <v>81</v>
      </c>
      <c r="AY214" s="23" t="s">
        <v>123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23" t="s">
        <v>79</v>
      </c>
      <c r="BK214" s="228">
        <f>ROUND(I214*H214,2)</f>
        <v>0</v>
      </c>
      <c r="BL214" s="23" t="s">
        <v>130</v>
      </c>
      <c r="BM214" s="23" t="s">
        <v>513</v>
      </c>
    </row>
    <row r="215" s="1" customFormat="1" ht="16.5" customHeight="1">
      <c r="B215" s="45"/>
      <c r="C215" s="252" t="s">
        <v>514</v>
      </c>
      <c r="D215" s="252" t="s">
        <v>145</v>
      </c>
      <c r="E215" s="253" t="s">
        <v>515</v>
      </c>
      <c r="F215" s="254" t="s">
        <v>516</v>
      </c>
      <c r="G215" s="255" t="s">
        <v>300</v>
      </c>
      <c r="H215" s="256">
        <v>4</v>
      </c>
      <c r="I215" s="257"/>
      <c r="J215" s="258">
        <f>ROUND(I215*H215,2)</f>
        <v>0</v>
      </c>
      <c r="K215" s="254" t="s">
        <v>129</v>
      </c>
      <c r="L215" s="259"/>
      <c r="M215" s="260" t="s">
        <v>21</v>
      </c>
      <c r="N215" s="261" t="s">
        <v>42</v>
      </c>
      <c r="O215" s="46"/>
      <c r="P215" s="226">
        <f>O215*H215</f>
        <v>0</v>
      </c>
      <c r="Q215" s="226">
        <v>0.00019000000000000001</v>
      </c>
      <c r="R215" s="226">
        <f>Q215*H215</f>
        <v>0.00076000000000000004</v>
      </c>
      <c r="S215" s="226">
        <v>0</v>
      </c>
      <c r="T215" s="227">
        <f>S215*H215</f>
        <v>0</v>
      </c>
      <c r="AR215" s="23" t="s">
        <v>148</v>
      </c>
      <c r="AT215" s="23" t="s">
        <v>145</v>
      </c>
      <c r="AU215" s="23" t="s">
        <v>81</v>
      </c>
      <c r="AY215" s="23" t="s">
        <v>123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23" t="s">
        <v>79</v>
      </c>
      <c r="BK215" s="228">
        <f>ROUND(I215*H215,2)</f>
        <v>0</v>
      </c>
      <c r="BL215" s="23" t="s">
        <v>130</v>
      </c>
      <c r="BM215" s="23" t="s">
        <v>517</v>
      </c>
    </row>
    <row r="216" s="1" customFormat="1" ht="16.5" customHeight="1">
      <c r="B216" s="45"/>
      <c r="C216" s="217" t="s">
        <v>518</v>
      </c>
      <c r="D216" s="217" t="s">
        <v>125</v>
      </c>
      <c r="E216" s="218" t="s">
        <v>519</v>
      </c>
      <c r="F216" s="219" t="s">
        <v>520</v>
      </c>
      <c r="G216" s="220" t="s">
        <v>143</v>
      </c>
      <c r="H216" s="221">
        <v>3400</v>
      </c>
      <c r="I216" s="222"/>
      <c r="J216" s="223">
        <f>ROUND(I216*H216,2)</f>
        <v>0</v>
      </c>
      <c r="K216" s="219" t="s">
        <v>129</v>
      </c>
      <c r="L216" s="71"/>
      <c r="M216" s="224" t="s">
        <v>21</v>
      </c>
      <c r="N216" s="225" t="s">
        <v>42</v>
      </c>
      <c r="O216" s="46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AR216" s="23" t="s">
        <v>130</v>
      </c>
      <c r="AT216" s="23" t="s">
        <v>125</v>
      </c>
      <c r="AU216" s="23" t="s">
        <v>81</v>
      </c>
      <c r="AY216" s="23" t="s">
        <v>123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23" t="s">
        <v>79</v>
      </c>
      <c r="BK216" s="228">
        <f>ROUND(I216*H216,2)</f>
        <v>0</v>
      </c>
      <c r="BL216" s="23" t="s">
        <v>130</v>
      </c>
      <c r="BM216" s="23" t="s">
        <v>521</v>
      </c>
    </row>
    <row r="217" s="1" customFormat="1" ht="16.5" customHeight="1">
      <c r="B217" s="45"/>
      <c r="C217" s="217" t="s">
        <v>522</v>
      </c>
      <c r="D217" s="217" t="s">
        <v>125</v>
      </c>
      <c r="E217" s="218" t="s">
        <v>523</v>
      </c>
      <c r="F217" s="219" t="s">
        <v>524</v>
      </c>
      <c r="G217" s="220" t="s">
        <v>143</v>
      </c>
      <c r="H217" s="221">
        <v>3400</v>
      </c>
      <c r="I217" s="222"/>
      <c r="J217" s="223">
        <f>ROUND(I217*H217,2)</f>
        <v>0</v>
      </c>
      <c r="K217" s="219" t="s">
        <v>129</v>
      </c>
      <c r="L217" s="71"/>
      <c r="M217" s="224" t="s">
        <v>21</v>
      </c>
      <c r="N217" s="225" t="s">
        <v>42</v>
      </c>
      <c r="O217" s="46"/>
      <c r="P217" s="226">
        <f>O217*H217</f>
        <v>0</v>
      </c>
      <c r="Q217" s="226">
        <v>0</v>
      </c>
      <c r="R217" s="226">
        <f>Q217*H217</f>
        <v>0</v>
      </c>
      <c r="S217" s="226">
        <v>0</v>
      </c>
      <c r="T217" s="227">
        <f>S217*H217</f>
        <v>0</v>
      </c>
      <c r="AR217" s="23" t="s">
        <v>130</v>
      </c>
      <c r="AT217" s="23" t="s">
        <v>125</v>
      </c>
      <c r="AU217" s="23" t="s">
        <v>81</v>
      </c>
      <c r="AY217" s="23" t="s">
        <v>123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23" t="s">
        <v>79</v>
      </c>
      <c r="BK217" s="228">
        <f>ROUND(I217*H217,2)</f>
        <v>0</v>
      </c>
      <c r="BL217" s="23" t="s">
        <v>130</v>
      </c>
      <c r="BM217" s="23" t="s">
        <v>525</v>
      </c>
    </row>
    <row r="218" s="10" customFormat="1" ht="29.88" customHeight="1">
      <c r="B218" s="201"/>
      <c r="C218" s="202"/>
      <c r="D218" s="203" t="s">
        <v>70</v>
      </c>
      <c r="E218" s="215" t="s">
        <v>165</v>
      </c>
      <c r="F218" s="215" t="s">
        <v>526</v>
      </c>
      <c r="G218" s="202"/>
      <c r="H218" s="202"/>
      <c r="I218" s="205"/>
      <c r="J218" s="216">
        <f>BK218</f>
        <v>0</v>
      </c>
      <c r="K218" s="202"/>
      <c r="L218" s="207"/>
      <c r="M218" s="208"/>
      <c r="N218" s="209"/>
      <c r="O218" s="209"/>
      <c r="P218" s="210">
        <f>SUM(P219:P221)</f>
        <v>0</v>
      </c>
      <c r="Q218" s="209"/>
      <c r="R218" s="210">
        <f>SUM(R219:R221)</f>
        <v>6.0000000000000008E-05</v>
      </c>
      <c r="S218" s="209"/>
      <c r="T218" s="211">
        <f>SUM(T219:T221)</f>
        <v>0</v>
      </c>
      <c r="AR218" s="212" t="s">
        <v>79</v>
      </c>
      <c r="AT218" s="213" t="s">
        <v>70</v>
      </c>
      <c r="AU218" s="213" t="s">
        <v>79</v>
      </c>
      <c r="AY218" s="212" t="s">
        <v>123</v>
      </c>
      <c r="BK218" s="214">
        <f>SUM(BK219:BK221)</f>
        <v>0</v>
      </c>
    </row>
    <row r="219" s="1" customFormat="1" ht="25.5" customHeight="1">
      <c r="B219" s="45"/>
      <c r="C219" s="217" t="s">
        <v>527</v>
      </c>
      <c r="D219" s="217" t="s">
        <v>125</v>
      </c>
      <c r="E219" s="218" t="s">
        <v>528</v>
      </c>
      <c r="F219" s="219" t="s">
        <v>529</v>
      </c>
      <c r="G219" s="220" t="s">
        <v>143</v>
      </c>
      <c r="H219" s="221">
        <v>713</v>
      </c>
      <c r="I219" s="222"/>
      <c r="J219" s="223">
        <f>ROUND(I219*H219,2)</f>
        <v>0</v>
      </c>
      <c r="K219" s="219" t="s">
        <v>129</v>
      </c>
      <c r="L219" s="71"/>
      <c r="M219" s="224" t="s">
        <v>21</v>
      </c>
      <c r="N219" s="225" t="s">
        <v>42</v>
      </c>
      <c r="O219" s="46"/>
      <c r="P219" s="226">
        <f>O219*H219</f>
        <v>0</v>
      </c>
      <c r="Q219" s="226">
        <v>0</v>
      </c>
      <c r="R219" s="226">
        <f>Q219*H219</f>
        <v>0</v>
      </c>
      <c r="S219" s="226">
        <v>0</v>
      </c>
      <c r="T219" s="227">
        <f>S219*H219</f>
        <v>0</v>
      </c>
      <c r="AR219" s="23" t="s">
        <v>130</v>
      </c>
      <c r="AT219" s="23" t="s">
        <v>125</v>
      </c>
      <c r="AU219" s="23" t="s">
        <v>81</v>
      </c>
      <c r="AY219" s="23" t="s">
        <v>123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23" t="s">
        <v>79</v>
      </c>
      <c r="BK219" s="228">
        <f>ROUND(I219*H219,2)</f>
        <v>0</v>
      </c>
      <c r="BL219" s="23" t="s">
        <v>130</v>
      </c>
      <c r="BM219" s="23" t="s">
        <v>530</v>
      </c>
    </row>
    <row r="220" s="11" customFormat="1">
      <c r="B220" s="229"/>
      <c r="C220" s="230"/>
      <c r="D220" s="231" t="s">
        <v>132</v>
      </c>
      <c r="E220" s="232" t="s">
        <v>21</v>
      </c>
      <c r="F220" s="233" t="s">
        <v>531</v>
      </c>
      <c r="G220" s="230"/>
      <c r="H220" s="234">
        <v>713</v>
      </c>
      <c r="I220" s="235"/>
      <c r="J220" s="230"/>
      <c r="K220" s="230"/>
      <c r="L220" s="236"/>
      <c r="M220" s="237"/>
      <c r="N220" s="238"/>
      <c r="O220" s="238"/>
      <c r="P220" s="238"/>
      <c r="Q220" s="238"/>
      <c r="R220" s="238"/>
      <c r="S220" s="238"/>
      <c r="T220" s="239"/>
      <c r="AT220" s="240" t="s">
        <v>132</v>
      </c>
      <c r="AU220" s="240" t="s">
        <v>81</v>
      </c>
      <c r="AV220" s="11" t="s">
        <v>81</v>
      </c>
      <c r="AW220" s="11" t="s">
        <v>35</v>
      </c>
      <c r="AX220" s="11" t="s">
        <v>79</v>
      </c>
      <c r="AY220" s="240" t="s">
        <v>123</v>
      </c>
    </row>
    <row r="221" s="1" customFormat="1" ht="25.5" customHeight="1">
      <c r="B221" s="45"/>
      <c r="C221" s="217" t="s">
        <v>532</v>
      </c>
      <c r="D221" s="217" t="s">
        <v>125</v>
      </c>
      <c r="E221" s="218" t="s">
        <v>533</v>
      </c>
      <c r="F221" s="219" t="s">
        <v>534</v>
      </c>
      <c r="G221" s="220" t="s">
        <v>143</v>
      </c>
      <c r="H221" s="221">
        <v>3</v>
      </c>
      <c r="I221" s="222"/>
      <c r="J221" s="223">
        <f>ROUND(I221*H221,2)</f>
        <v>0</v>
      </c>
      <c r="K221" s="219" t="s">
        <v>129</v>
      </c>
      <c r="L221" s="71"/>
      <c r="M221" s="224" t="s">
        <v>21</v>
      </c>
      <c r="N221" s="225" t="s">
        <v>42</v>
      </c>
      <c r="O221" s="46"/>
      <c r="P221" s="226">
        <f>O221*H221</f>
        <v>0</v>
      </c>
      <c r="Q221" s="226">
        <v>2.0000000000000002E-05</v>
      </c>
      <c r="R221" s="226">
        <f>Q221*H221</f>
        <v>6.0000000000000008E-05</v>
      </c>
      <c r="S221" s="226">
        <v>0</v>
      </c>
      <c r="T221" s="227">
        <f>S221*H221</f>
        <v>0</v>
      </c>
      <c r="AR221" s="23" t="s">
        <v>130</v>
      </c>
      <c r="AT221" s="23" t="s">
        <v>125</v>
      </c>
      <c r="AU221" s="23" t="s">
        <v>81</v>
      </c>
      <c r="AY221" s="23" t="s">
        <v>123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23" t="s">
        <v>79</v>
      </c>
      <c r="BK221" s="228">
        <f>ROUND(I221*H221,2)</f>
        <v>0</v>
      </c>
      <c r="BL221" s="23" t="s">
        <v>130</v>
      </c>
      <c r="BM221" s="23" t="s">
        <v>535</v>
      </c>
    </row>
    <row r="222" s="10" customFormat="1" ht="29.88" customHeight="1">
      <c r="B222" s="201"/>
      <c r="C222" s="202"/>
      <c r="D222" s="203" t="s">
        <v>70</v>
      </c>
      <c r="E222" s="215" t="s">
        <v>536</v>
      </c>
      <c r="F222" s="215" t="s">
        <v>537</v>
      </c>
      <c r="G222" s="202"/>
      <c r="H222" s="202"/>
      <c r="I222" s="205"/>
      <c r="J222" s="216">
        <f>BK222</f>
        <v>0</v>
      </c>
      <c r="K222" s="202"/>
      <c r="L222" s="207"/>
      <c r="M222" s="208"/>
      <c r="N222" s="209"/>
      <c r="O222" s="209"/>
      <c r="P222" s="210">
        <f>SUM(P223:P225)</f>
        <v>0</v>
      </c>
      <c r="Q222" s="209"/>
      <c r="R222" s="210">
        <f>SUM(R223:R225)</f>
        <v>0</v>
      </c>
      <c r="S222" s="209"/>
      <c r="T222" s="211">
        <f>SUM(T223:T225)</f>
        <v>0</v>
      </c>
      <c r="AR222" s="212" t="s">
        <v>79</v>
      </c>
      <c r="AT222" s="213" t="s">
        <v>70</v>
      </c>
      <c r="AU222" s="213" t="s">
        <v>79</v>
      </c>
      <c r="AY222" s="212" t="s">
        <v>123</v>
      </c>
      <c r="BK222" s="214">
        <f>SUM(BK223:BK225)</f>
        <v>0</v>
      </c>
    </row>
    <row r="223" s="1" customFormat="1" ht="25.5" customHeight="1">
      <c r="B223" s="45"/>
      <c r="C223" s="217" t="s">
        <v>538</v>
      </c>
      <c r="D223" s="217" t="s">
        <v>125</v>
      </c>
      <c r="E223" s="218" t="s">
        <v>539</v>
      </c>
      <c r="F223" s="219" t="s">
        <v>540</v>
      </c>
      <c r="G223" s="220" t="s">
        <v>278</v>
      </c>
      <c r="H223" s="221">
        <v>360.67700000000002</v>
      </c>
      <c r="I223" s="222"/>
      <c r="J223" s="223">
        <f>ROUND(I223*H223,2)</f>
        <v>0</v>
      </c>
      <c r="K223" s="219" t="s">
        <v>129</v>
      </c>
      <c r="L223" s="71"/>
      <c r="M223" s="224" t="s">
        <v>21</v>
      </c>
      <c r="N223" s="225" t="s">
        <v>42</v>
      </c>
      <c r="O223" s="46"/>
      <c r="P223" s="226">
        <f>O223*H223</f>
        <v>0</v>
      </c>
      <c r="Q223" s="226">
        <v>0</v>
      </c>
      <c r="R223" s="226">
        <f>Q223*H223</f>
        <v>0</v>
      </c>
      <c r="S223" s="226">
        <v>0</v>
      </c>
      <c r="T223" s="227">
        <f>S223*H223</f>
        <v>0</v>
      </c>
      <c r="AR223" s="23" t="s">
        <v>130</v>
      </c>
      <c r="AT223" s="23" t="s">
        <v>125</v>
      </c>
      <c r="AU223" s="23" t="s">
        <v>81</v>
      </c>
      <c r="AY223" s="23" t="s">
        <v>123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23" t="s">
        <v>79</v>
      </c>
      <c r="BK223" s="228">
        <f>ROUND(I223*H223,2)</f>
        <v>0</v>
      </c>
      <c r="BL223" s="23" t="s">
        <v>130</v>
      </c>
      <c r="BM223" s="23" t="s">
        <v>541</v>
      </c>
    </row>
    <row r="224" s="1" customFormat="1" ht="38.25" customHeight="1">
      <c r="B224" s="45"/>
      <c r="C224" s="217" t="s">
        <v>542</v>
      </c>
      <c r="D224" s="217" t="s">
        <v>125</v>
      </c>
      <c r="E224" s="218" t="s">
        <v>543</v>
      </c>
      <c r="F224" s="219" t="s">
        <v>544</v>
      </c>
      <c r="G224" s="220" t="s">
        <v>278</v>
      </c>
      <c r="H224" s="221">
        <v>21.349</v>
      </c>
      <c r="I224" s="222"/>
      <c r="J224" s="223">
        <f>ROUND(I224*H224,2)</f>
        <v>0</v>
      </c>
      <c r="K224" s="219" t="s">
        <v>129</v>
      </c>
      <c r="L224" s="71"/>
      <c r="M224" s="224" t="s">
        <v>21</v>
      </c>
      <c r="N224" s="225" t="s">
        <v>42</v>
      </c>
      <c r="O224" s="46"/>
      <c r="P224" s="226">
        <f>O224*H224</f>
        <v>0</v>
      </c>
      <c r="Q224" s="226">
        <v>0</v>
      </c>
      <c r="R224" s="226">
        <f>Q224*H224</f>
        <v>0</v>
      </c>
      <c r="S224" s="226">
        <v>0</v>
      </c>
      <c r="T224" s="227">
        <f>S224*H224</f>
        <v>0</v>
      </c>
      <c r="AR224" s="23" t="s">
        <v>130</v>
      </c>
      <c r="AT224" s="23" t="s">
        <v>125</v>
      </c>
      <c r="AU224" s="23" t="s">
        <v>81</v>
      </c>
      <c r="AY224" s="23" t="s">
        <v>123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23" t="s">
        <v>79</v>
      </c>
      <c r="BK224" s="228">
        <f>ROUND(I224*H224,2)</f>
        <v>0</v>
      </c>
      <c r="BL224" s="23" t="s">
        <v>130</v>
      </c>
      <c r="BM224" s="23" t="s">
        <v>545</v>
      </c>
    </row>
    <row r="225" s="11" customFormat="1">
      <c r="B225" s="229"/>
      <c r="C225" s="230"/>
      <c r="D225" s="231" t="s">
        <v>132</v>
      </c>
      <c r="E225" s="232" t="s">
        <v>21</v>
      </c>
      <c r="F225" s="233" t="s">
        <v>546</v>
      </c>
      <c r="G225" s="230"/>
      <c r="H225" s="234">
        <v>21.349</v>
      </c>
      <c r="I225" s="235"/>
      <c r="J225" s="230"/>
      <c r="K225" s="230"/>
      <c r="L225" s="236"/>
      <c r="M225" s="237"/>
      <c r="N225" s="238"/>
      <c r="O225" s="238"/>
      <c r="P225" s="238"/>
      <c r="Q225" s="238"/>
      <c r="R225" s="238"/>
      <c r="S225" s="238"/>
      <c r="T225" s="239"/>
      <c r="AT225" s="240" t="s">
        <v>132</v>
      </c>
      <c r="AU225" s="240" t="s">
        <v>81</v>
      </c>
      <c r="AV225" s="11" t="s">
        <v>81</v>
      </c>
      <c r="AW225" s="11" t="s">
        <v>35</v>
      </c>
      <c r="AX225" s="11" t="s">
        <v>79</v>
      </c>
      <c r="AY225" s="240" t="s">
        <v>123</v>
      </c>
    </row>
    <row r="226" s="10" customFormat="1" ht="37.44" customHeight="1">
      <c r="B226" s="201"/>
      <c r="C226" s="202"/>
      <c r="D226" s="203" t="s">
        <v>70</v>
      </c>
      <c r="E226" s="204" t="s">
        <v>547</v>
      </c>
      <c r="F226" s="204" t="s">
        <v>548</v>
      </c>
      <c r="G226" s="202"/>
      <c r="H226" s="202"/>
      <c r="I226" s="205"/>
      <c r="J226" s="206">
        <f>BK226</f>
        <v>0</v>
      </c>
      <c r="K226" s="202"/>
      <c r="L226" s="207"/>
      <c r="M226" s="208"/>
      <c r="N226" s="209"/>
      <c r="O226" s="209"/>
      <c r="P226" s="210">
        <f>P227</f>
        <v>0</v>
      </c>
      <c r="Q226" s="209"/>
      <c r="R226" s="210">
        <f>R227</f>
        <v>0.0019200000000000001</v>
      </c>
      <c r="S226" s="209"/>
      <c r="T226" s="211">
        <f>T227</f>
        <v>0.0070000000000000001</v>
      </c>
      <c r="AR226" s="212" t="s">
        <v>81</v>
      </c>
      <c r="AT226" s="213" t="s">
        <v>70</v>
      </c>
      <c r="AU226" s="213" t="s">
        <v>71</v>
      </c>
      <c r="AY226" s="212" t="s">
        <v>123</v>
      </c>
      <c r="BK226" s="214">
        <f>BK227</f>
        <v>0</v>
      </c>
    </row>
    <row r="227" s="10" customFormat="1" ht="19.92" customHeight="1">
      <c r="B227" s="201"/>
      <c r="C227" s="202"/>
      <c r="D227" s="203" t="s">
        <v>70</v>
      </c>
      <c r="E227" s="215" t="s">
        <v>549</v>
      </c>
      <c r="F227" s="215" t="s">
        <v>550</v>
      </c>
      <c r="G227" s="202"/>
      <c r="H227" s="202"/>
      <c r="I227" s="205"/>
      <c r="J227" s="216">
        <f>BK227</f>
        <v>0</v>
      </c>
      <c r="K227" s="202"/>
      <c r="L227" s="207"/>
      <c r="M227" s="208"/>
      <c r="N227" s="209"/>
      <c r="O227" s="209"/>
      <c r="P227" s="210">
        <f>P228</f>
        <v>0</v>
      </c>
      <c r="Q227" s="209"/>
      <c r="R227" s="210">
        <f>R228</f>
        <v>0.0019200000000000001</v>
      </c>
      <c r="S227" s="209"/>
      <c r="T227" s="211">
        <f>T228</f>
        <v>0.0070000000000000001</v>
      </c>
      <c r="AR227" s="212" t="s">
        <v>81</v>
      </c>
      <c r="AT227" s="213" t="s">
        <v>70</v>
      </c>
      <c r="AU227" s="213" t="s">
        <v>79</v>
      </c>
      <c r="AY227" s="212" t="s">
        <v>123</v>
      </c>
      <c r="BK227" s="214">
        <f>BK228</f>
        <v>0</v>
      </c>
    </row>
    <row r="228" s="1" customFormat="1" ht="51" customHeight="1">
      <c r="B228" s="45"/>
      <c r="C228" s="217" t="s">
        <v>551</v>
      </c>
      <c r="D228" s="217" t="s">
        <v>125</v>
      </c>
      <c r="E228" s="218" t="s">
        <v>552</v>
      </c>
      <c r="F228" s="219" t="s">
        <v>553</v>
      </c>
      <c r="G228" s="220" t="s">
        <v>300</v>
      </c>
      <c r="H228" s="221">
        <v>1</v>
      </c>
      <c r="I228" s="222"/>
      <c r="J228" s="223">
        <f>ROUND(I228*H228,2)</f>
        <v>0</v>
      </c>
      <c r="K228" s="219" t="s">
        <v>129</v>
      </c>
      <c r="L228" s="71"/>
      <c r="M228" s="224" t="s">
        <v>21</v>
      </c>
      <c r="N228" s="273" t="s">
        <v>42</v>
      </c>
      <c r="O228" s="274"/>
      <c r="P228" s="275">
        <f>O228*H228</f>
        <v>0</v>
      </c>
      <c r="Q228" s="275">
        <v>0.0019200000000000001</v>
      </c>
      <c r="R228" s="275">
        <f>Q228*H228</f>
        <v>0.0019200000000000001</v>
      </c>
      <c r="S228" s="275">
        <v>0.0070000000000000001</v>
      </c>
      <c r="T228" s="276">
        <f>S228*H228</f>
        <v>0.0070000000000000001</v>
      </c>
      <c r="AR228" s="23" t="s">
        <v>201</v>
      </c>
      <c r="AT228" s="23" t="s">
        <v>125</v>
      </c>
      <c r="AU228" s="23" t="s">
        <v>81</v>
      </c>
      <c r="AY228" s="23" t="s">
        <v>123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23" t="s">
        <v>79</v>
      </c>
      <c r="BK228" s="228">
        <f>ROUND(I228*H228,2)</f>
        <v>0</v>
      </c>
      <c r="BL228" s="23" t="s">
        <v>201</v>
      </c>
      <c r="BM228" s="23" t="s">
        <v>554</v>
      </c>
    </row>
    <row r="229" s="1" customFormat="1" ht="6.96" customHeight="1">
      <c r="B229" s="66"/>
      <c r="C229" s="67"/>
      <c r="D229" s="67"/>
      <c r="E229" s="67"/>
      <c r="F229" s="67"/>
      <c r="G229" s="67"/>
      <c r="H229" s="67"/>
      <c r="I229" s="162"/>
      <c r="J229" s="67"/>
      <c r="K229" s="67"/>
      <c r="L229" s="71"/>
    </row>
  </sheetData>
  <sheetProtection sheet="1" autoFilter="0" formatColumns="0" formatRows="0" objects="1" scenarios="1" spinCount="100000" saltValue="gCzu50Bb8JwWwda+0Mr4q9cVqG9/N5mUIqHEadzgiLMu5b2BN0KCFxLw+haCGYYE89h4QEm+fTTJFNhw3z/Wnw==" hashValue="hbPMMaXM2HHDptVn2Vz7hf38ONAygMyl9tfiLjnFtXD9lDgEwYI5hCmMxSjcjBKtzsVmXAY7jsGF0+HgE2ezSw==" algorithmName="SHA-512" password="CC35"/>
  <autoFilter ref="C84:K228"/>
  <mergeCells count="10">
    <mergeCell ref="E7:H7"/>
    <mergeCell ref="E9:H9"/>
    <mergeCell ref="E24:H24"/>
    <mergeCell ref="E45:H45"/>
    <mergeCell ref="E47:H47"/>
    <mergeCell ref="J51:J52"/>
    <mergeCell ref="E75:H75"/>
    <mergeCell ref="E77:H77"/>
    <mergeCell ref="G1:H1"/>
    <mergeCell ref="L2:V2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77" customWidth="1"/>
    <col min="2" max="2" width="1.664063" style="277" customWidth="1"/>
    <col min="3" max="4" width="5" style="277" customWidth="1"/>
    <col min="5" max="5" width="11.67" style="277" customWidth="1"/>
    <col min="6" max="6" width="9.17" style="277" customWidth="1"/>
    <col min="7" max="7" width="5" style="277" customWidth="1"/>
    <col min="8" max="8" width="77.83" style="277" customWidth="1"/>
    <col min="9" max="10" width="20" style="277" customWidth="1"/>
    <col min="11" max="11" width="1.664063" style="277" customWidth="1"/>
  </cols>
  <sheetData>
    <row r="1" ht="37.5" customHeight="1"/>
    <row r="2" ht="7.5" customHeight="1">
      <c r="B2" s="278"/>
      <c r="C2" s="279"/>
      <c r="D2" s="279"/>
      <c r="E2" s="279"/>
      <c r="F2" s="279"/>
      <c r="G2" s="279"/>
      <c r="H2" s="279"/>
      <c r="I2" s="279"/>
      <c r="J2" s="279"/>
      <c r="K2" s="280"/>
    </row>
    <row r="3" s="14" customFormat="1" ht="45" customHeight="1">
      <c r="B3" s="281"/>
      <c r="C3" s="282" t="s">
        <v>555</v>
      </c>
      <c r="D3" s="282"/>
      <c r="E3" s="282"/>
      <c r="F3" s="282"/>
      <c r="G3" s="282"/>
      <c r="H3" s="282"/>
      <c r="I3" s="282"/>
      <c r="J3" s="282"/>
      <c r="K3" s="283"/>
    </row>
    <row r="4" ht="25.5" customHeight="1">
      <c r="B4" s="284"/>
      <c r="C4" s="285" t="s">
        <v>556</v>
      </c>
      <c r="D4" s="285"/>
      <c r="E4" s="285"/>
      <c r="F4" s="285"/>
      <c r="G4" s="285"/>
      <c r="H4" s="285"/>
      <c r="I4" s="285"/>
      <c r="J4" s="285"/>
      <c r="K4" s="286"/>
    </row>
    <row r="5" ht="5.25" customHeight="1">
      <c r="B5" s="284"/>
      <c r="C5" s="287"/>
      <c r="D5" s="287"/>
      <c r="E5" s="287"/>
      <c r="F5" s="287"/>
      <c r="G5" s="287"/>
      <c r="H5" s="287"/>
      <c r="I5" s="287"/>
      <c r="J5" s="287"/>
      <c r="K5" s="286"/>
    </row>
    <row r="6" ht="15" customHeight="1">
      <c r="B6" s="284"/>
      <c r="C6" s="288" t="s">
        <v>557</v>
      </c>
      <c r="D6" s="288"/>
      <c r="E6" s="288"/>
      <c r="F6" s="288"/>
      <c r="G6" s="288"/>
      <c r="H6" s="288"/>
      <c r="I6" s="288"/>
      <c r="J6" s="288"/>
      <c r="K6" s="286"/>
    </row>
    <row r="7" ht="15" customHeight="1">
      <c r="B7" s="289"/>
      <c r="C7" s="288" t="s">
        <v>558</v>
      </c>
      <c r="D7" s="288"/>
      <c r="E7" s="288"/>
      <c r="F7" s="288"/>
      <c r="G7" s="288"/>
      <c r="H7" s="288"/>
      <c r="I7" s="288"/>
      <c r="J7" s="288"/>
      <c r="K7" s="286"/>
    </row>
    <row r="8" ht="12.75" customHeight="1">
      <c r="B8" s="289"/>
      <c r="C8" s="288"/>
      <c r="D8" s="288"/>
      <c r="E8" s="288"/>
      <c r="F8" s="288"/>
      <c r="G8" s="288"/>
      <c r="H8" s="288"/>
      <c r="I8" s="288"/>
      <c r="J8" s="288"/>
      <c r="K8" s="286"/>
    </row>
    <row r="9" ht="15" customHeight="1">
      <c r="B9" s="289"/>
      <c r="C9" s="288" t="s">
        <v>559</v>
      </c>
      <c r="D9" s="288"/>
      <c r="E9" s="288"/>
      <c r="F9" s="288"/>
      <c r="G9" s="288"/>
      <c r="H9" s="288"/>
      <c r="I9" s="288"/>
      <c r="J9" s="288"/>
      <c r="K9" s="286"/>
    </row>
    <row r="10" ht="15" customHeight="1">
      <c r="B10" s="289"/>
      <c r="C10" s="288"/>
      <c r="D10" s="288" t="s">
        <v>560</v>
      </c>
      <c r="E10" s="288"/>
      <c r="F10" s="288"/>
      <c r="G10" s="288"/>
      <c r="H10" s="288"/>
      <c r="I10" s="288"/>
      <c r="J10" s="288"/>
      <c r="K10" s="286"/>
    </row>
    <row r="11" ht="15" customHeight="1">
      <c r="B11" s="289"/>
      <c r="C11" s="290"/>
      <c r="D11" s="288" t="s">
        <v>561</v>
      </c>
      <c r="E11" s="288"/>
      <c r="F11" s="288"/>
      <c r="G11" s="288"/>
      <c r="H11" s="288"/>
      <c r="I11" s="288"/>
      <c r="J11" s="288"/>
      <c r="K11" s="286"/>
    </row>
    <row r="12" ht="12.75" customHeight="1">
      <c r="B12" s="289"/>
      <c r="C12" s="290"/>
      <c r="D12" s="290"/>
      <c r="E12" s="290"/>
      <c r="F12" s="290"/>
      <c r="G12" s="290"/>
      <c r="H12" s="290"/>
      <c r="I12" s="290"/>
      <c r="J12" s="290"/>
      <c r="K12" s="286"/>
    </row>
    <row r="13" ht="15" customHeight="1">
      <c r="B13" s="289"/>
      <c r="C13" s="290"/>
      <c r="D13" s="288" t="s">
        <v>562</v>
      </c>
      <c r="E13" s="288"/>
      <c r="F13" s="288"/>
      <c r="G13" s="288"/>
      <c r="H13" s="288"/>
      <c r="I13" s="288"/>
      <c r="J13" s="288"/>
      <c r="K13" s="286"/>
    </row>
    <row r="14" ht="15" customHeight="1">
      <c r="B14" s="289"/>
      <c r="C14" s="290"/>
      <c r="D14" s="288" t="s">
        <v>563</v>
      </c>
      <c r="E14" s="288"/>
      <c r="F14" s="288"/>
      <c r="G14" s="288"/>
      <c r="H14" s="288"/>
      <c r="I14" s="288"/>
      <c r="J14" s="288"/>
      <c r="K14" s="286"/>
    </row>
    <row r="15" ht="15" customHeight="1">
      <c r="B15" s="289"/>
      <c r="C15" s="290"/>
      <c r="D15" s="288" t="s">
        <v>564</v>
      </c>
      <c r="E15" s="288"/>
      <c r="F15" s="288"/>
      <c r="G15" s="288"/>
      <c r="H15" s="288"/>
      <c r="I15" s="288"/>
      <c r="J15" s="288"/>
      <c r="K15" s="286"/>
    </row>
    <row r="16" ht="15" customHeight="1">
      <c r="B16" s="289"/>
      <c r="C16" s="290"/>
      <c r="D16" s="290"/>
      <c r="E16" s="291" t="s">
        <v>78</v>
      </c>
      <c r="F16" s="288" t="s">
        <v>565</v>
      </c>
      <c r="G16" s="288"/>
      <c r="H16" s="288"/>
      <c r="I16" s="288"/>
      <c r="J16" s="288"/>
      <c r="K16" s="286"/>
    </row>
    <row r="17" ht="15" customHeight="1">
      <c r="B17" s="289"/>
      <c r="C17" s="290"/>
      <c r="D17" s="290"/>
      <c r="E17" s="291" t="s">
        <v>566</v>
      </c>
      <c r="F17" s="288" t="s">
        <v>567</v>
      </c>
      <c r="G17" s="288"/>
      <c r="H17" s="288"/>
      <c r="I17" s="288"/>
      <c r="J17" s="288"/>
      <c r="K17" s="286"/>
    </row>
    <row r="18" ht="15" customHeight="1">
      <c r="B18" s="289"/>
      <c r="C18" s="290"/>
      <c r="D18" s="290"/>
      <c r="E18" s="291" t="s">
        <v>568</v>
      </c>
      <c r="F18" s="288" t="s">
        <v>569</v>
      </c>
      <c r="G18" s="288"/>
      <c r="H18" s="288"/>
      <c r="I18" s="288"/>
      <c r="J18" s="288"/>
      <c r="K18" s="286"/>
    </row>
    <row r="19" ht="15" customHeight="1">
      <c r="B19" s="289"/>
      <c r="C19" s="290"/>
      <c r="D19" s="290"/>
      <c r="E19" s="291" t="s">
        <v>570</v>
      </c>
      <c r="F19" s="288" t="s">
        <v>571</v>
      </c>
      <c r="G19" s="288"/>
      <c r="H19" s="288"/>
      <c r="I19" s="288"/>
      <c r="J19" s="288"/>
      <c r="K19" s="286"/>
    </row>
    <row r="20" ht="15" customHeight="1">
      <c r="B20" s="289"/>
      <c r="C20" s="290"/>
      <c r="D20" s="290"/>
      <c r="E20" s="291" t="s">
        <v>572</v>
      </c>
      <c r="F20" s="288" t="s">
        <v>573</v>
      </c>
      <c r="G20" s="288"/>
      <c r="H20" s="288"/>
      <c r="I20" s="288"/>
      <c r="J20" s="288"/>
      <c r="K20" s="286"/>
    </row>
    <row r="21" ht="15" customHeight="1">
      <c r="B21" s="289"/>
      <c r="C21" s="290"/>
      <c r="D21" s="290"/>
      <c r="E21" s="291" t="s">
        <v>574</v>
      </c>
      <c r="F21" s="288" t="s">
        <v>575</v>
      </c>
      <c r="G21" s="288"/>
      <c r="H21" s="288"/>
      <c r="I21" s="288"/>
      <c r="J21" s="288"/>
      <c r="K21" s="286"/>
    </row>
    <row r="22" ht="12.75" customHeight="1">
      <c r="B22" s="289"/>
      <c r="C22" s="290"/>
      <c r="D22" s="290"/>
      <c r="E22" s="290"/>
      <c r="F22" s="290"/>
      <c r="G22" s="290"/>
      <c r="H22" s="290"/>
      <c r="I22" s="290"/>
      <c r="J22" s="290"/>
      <c r="K22" s="286"/>
    </row>
    <row r="23" ht="15" customHeight="1">
      <c r="B23" s="289"/>
      <c r="C23" s="288" t="s">
        <v>576</v>
      </c>
      <c r="D23" s="288"/>
      <c r="E23" s="288"/>
      <c r="F23" s="288"/>
      <c r="G23" s="288"/>
      <c r="H23" s="288"/>
      <c r="I23" s="288"/>
      <c r="J23" s="288"/>
      <c r="K23" s="286"/>
    </row>
    <row r="24" ht="15" customHeight="1">
      <c r="B24" s="289"/>
      <c r="C24" s="288" t="s">
        <v>577</v>
      </c>
      <c r="D24" s="288"/>
      <c r="E24" s="288"/>
      <c r="F24" s="288"/>
      <c r="G24" s="288"/>
      <c r="H24" s="288"/>
      <c r="I24" s="288"/>
      <c r="J24" s="288"/>
      <c r="K24" s="286"/>
    </row>
    <row r="25" ht="15" customHeight="1">
      <c r="B25" s="289"/>
      <c r="C25" s="288"/>
      <c r="D25" s="288" t="s">
        <v>578</v>
      </c>
      <c r="E25" s="288"/>
      <c r="F25" s="288"/>
      <c r="G25" s="288"/>
      <c r="H25" s="288"/>
      <c r="I25" s="288"/>
      <c r="J25" s="288"/>
      <c r="K25" s="286"/>
    </row>
    <row r="26" ht="15" customHeight="1">
      <c r="B26" s="289"/>
      <c r="C26" s="290"/>
      <c r="D26" s="288" t="s">
        <v>579</v>
      </c>
      <c r="E26" s="288"/>
      <c r="F26" s="288"/>
      <c r="G26" s="288"/>
      <c r="H26" s="288"/>
      <c r="I26" s="288"/>
      <c r="J26" s="288"/>
      <c r="K26" s="286"/>
    </row>
    <row r="27" ht="12.75" customHeight="1">
      <c r="B27" s="289"/>
      <c r="C27" s="290"/>
      <c r="D27" s="290"/>
      <c r="E27" s="290"/>
      <c r="F27" s="290"/>
      <c r="G27" s="290"/>
      <c r="H27" s="290"/>
      <c r="I27" s="290"/>
      <c r="J27" s="290"/>
      <c r="K27" s="286"/>
    </row>
    <row r="28" ht="15" customHeight="1">
      <c r="B28" s="289"/>
      <c r="C28" s="290"/>
      <c r="D28" s="288" t="s">
        <v>580</v>
      </c>
      <c r="E28" s="288"/>
      <c r="F28" s="288"/>
      <c r="G28" s="288"/>
      <c r="H28" s="288"/>
      <c r="I28" s="288"/>
      <c r="J28" s="288"/>
      <c r="K28" s="286"/>
    </row>
    <row r="29" ht="15" customHeight="1">
      <c r="B29" s="289"/>
      <c r="C29" s="290"/>
      <c r="D29" s="288" t="s">
        <v>581</v>
      </c>
      <c r="E29" s="288"/>
      <c r="F29" s="288"/>
      <c r="G29" s="288"/>
      <c r="H29" s="288"/>
      <c r="I29" s="288"/>
      <c r="J29" s="288"/>
      <c r="K29" s="286"/>
    </row>
    <row r="30" ht="12.75" customHeight="1">
      <c r="B30" s="289"/>
      <c r="C30" s="290"/>
      <c r="D30" s="290"/>
      <c r="E30" s="290"/>
      <c r="F30" s="290"/>
      <c r="G30" s="290"/>
      <c r="H30" s="290"/>
      <c r="I30" s="290"/>
      <c r="J30" s="290"/>
      <c r="K30" s="286"/>
    </row>
    <row r="31" ht="15" customHeight="1">
      <c r="B31" s="289"/>
      <c r="C31" s="290"/>
      <c r="D31" s="288" t="s">
        <v>582</v>
      </c>
      <c r="E31" s="288"/>
      <c r="F31" s="288"/>
      <c r="G31" s="288"/>
      <c r="H31" s="288"/>
      <c r="I31" s="288"/>
      <c r="J31" s="288"/>
      <c r="K31" s="286"/>
    </row>
    <row r="32" ht="15" customHeight="1">
      <c r="B32" s="289"/>
      <c r="C32" s="290"/>
      <c r="D32" s="288" t="s">
        <v>583</v>
      </c>
      <c r="E32" s="288"/>
      <c r="F32" s="288"/>
      <c r="G32" s="288"/>
      <c r="H32" s="288"/>
      <c r="I32" s="288"/>
      <c r="J32" s="288"/>
      <c r="K32" s="286"/>
    </row>
    <row r="33" ht="15" customHeight="1">
      <c r="B33" s="289"/>
      <c r="C33" s="290"/>
      <c r="D33" s="288" t="s">
        <v>584</v>
      </c>
      <c r="E33" s="288"/>
      <c r="F33" s="288"/>
      <c r="G33" s="288"/>
      <c r="H33" s="288"/>
      <c r="I33" s="288"/>
      <c r="J33" s="288"/>
      <c r="K33" s="286"/>
    </row>
    <row r="34" ht="15" customHeight="1">
      <c r="B34" s="289"/>
      <c r="C34" s="290"/>
      <c r="D34" s="288"/>
      <c r="E34" s="292" t="s">
        <v>108</v>
      </c>
      <c r="F34" s="288"/>
      <c r="G34" s="288" t="s">
        <v>585</v>
      </c>
      <c r="H34" s="288"/>
      <c r="I34" s="288"/>
      <c r="J34" s="288"/>
      <c r="K34" s="286"/>
    </row>
    <row r="35" ht="30.75" customHeight="1">
      <c r="B35" s="289"/>
      <c r="C35" s="290"/>
      <c r="D35" s="288"/>
      <c r="E35" s="292" t="s">
        <v>586</v>
      </c>
      <c r="F35" s="288"/>
      <c r="G35" s="288" t="s">
        <v>587</v>
      </c>
      <c r="H35" s="288"/>
      <c r="I35" s="288"/>
      <c r="J35" s="288"/>
      <c r="K35" s="286"/>
    </row>
    <row r="36" ht="15" customHeight="1">
      <c r="B36" s="289"/>
      <c r="C36" s="290"/>
      <c r="D36" s="288"/>
      <c r="E36" s="292" t="s">
        <v>52</v>
      </c>
      <c r="F36" s="288"/>
      <c r="G36" s="288" t="s">
        <v>588</v>
      </c>
      <c r="H36" s="288"/>
      <c r="I36" s="288"/>
      <c r="J36" s="288"/>
      <c r="K36" s="286"/>
    </row>
    <row r="37" ht="15" customHeight="1">
      <c r="B37" s="289"/>
      <c r="C37" s="290"/>
      <c r="D37" s="288"/>
      <c r="E37" s="292" t="s">
        <v>109</v>
      </c>
      <c r="F37" s="288"/>
      <c r="G37" s="288" t="s">
        <v>589</v>
      </c>
      <c r="H37" s="288"/>
      <c r="I37" s="288"/>
      <c r="J37" s="288"/>
      <c r="K37" s="286"/>
    </row>
    <row r="38" ht="15" customHeight="1">
      <c r="B38" s="289"/>
      <c r="C38" s="290"/>
      <c r="D38" s="288"/>
      <c r="E38" s="292" t="s">
        <v>110</v>
      </c>
      <c r="F38" s="288"/>
      <c r="G38" s="288" t="s">
        <v>590</v>
      </c>
      <c r="H38" s="288"/>
      <c r="I38" s="288"/>
      <c r="J38" s="288"/>
      <c r="K38" s="286"/>
    </row>
    <row r="39" ht="15" customHeight="1">
      <c r="B39" s="289"/>
      <c r="C39" s="290"/>
      <c r="D39" s="288"/>
      <c r="E39" s="292" t="s">
        <v>111</v>
      </c>
      <c r="F39" s="288"/>
      <c r="G39" s="288" t="s">
        <v>591</v>
      </c>
      <c r="H39" s="288"/>
      <c r="I39" s="288"/>
      <c r="J39" s="288"/>
      <c r="K39" s="286"/>
    </row>
    <row r="40" ht="15" customHeight="1">
      <c r="B40" s="289"/>
      <c r="C40" s="290"/>
      <c r="D40" s="288"/>
      <c r="E40" s="292" t="s">
        <v>592</v>
      </c>
      <c r="F40" s="288"/>
      <c r="G40" s="288" t="s">
        <v>593</v>
      </c>
      <c r="H40" s="288"/>
      <c r="I40" s="288"/>
      <c r="J40" s="288"/>
      <c r="K40" s="286"/>
    </row>
    <row r="41" ht="15" customHeight="1">
      <c r="B41" s="289"/>
      <c r="C41" s="290"/>
      <c r="D41" s="288"/>
      <c r="E41" s="292"/>
      <c r="F41" s="288"/>
      <c r="G41" s="288" t="s">
        <v>594</v>
      </c>
      <c r="H41" s="288"/>
      <c r="I41" s="288"/>
      <c r="J41" s="288"/>
      <c r="K41" s="286"/>
    </row>
    <row r="42" ht="15" customHeight="1">
      <c r="B42" s="289"/>
      <c r="C42" s="290"/>
      <c r="D42" s="288"/>
      <c r="E42" s="292" t="s">
        <v>595</v>
      </c>
      <c r="F42" s="288"/>
      <c r="G42" s="288" t="s">
        <v>596</v>
      </c>
      <c r="H42" s="288"/>
      <c r="I42" s="288"/>
      <c r="J42" s="288"/>
      <c r="K42" s="286"/>
    </row>
    <row r="43" ht="15" customHeight="1">
      <c r="B43" s="289"/>
      <c r="C43" s="290"/>
      <c r="D43" s="288"/>
      <c r="E43" s="292" t="s">
        <v>113</v>
      </c>
      <c r="F43" s="288"/>
      <c r="G43" s="288" t="s">
        <v>597</v>
      </c>
      <c r="H43" s="288"/>
      <c r="I43" s="288"/>
      <c r="J43" s="288"/>
      <c r="K43" s="286"/>
    </row>
    <row r="44" ht="12.75" customHeight="1">
      <c r="B44" s="289"/>
      <c r="C44" s="290"/>
      <c r="D44" s="288"/>
      <c r="E44" s="288"/>
      <c r="F44" s="288"/>
      <c r="G44" s="288"/>
      <c r="H44" s="288"/>
      <c r="I44" s="288"/>
      <c r="J44" s="288"/>
      <c r="K44" s="286"/>
    </row>
    <row r="45" ht="15" customHeight="1">
      <c r="B45" s="289"/>
      <c r="C45" s="290"/>
      <c r="D45" s="288" t="s">
        <v>598</v>
      </c>
      <c r="E45" s="288"/>
      <c r="F45" s="288"/>
      <c r="G45" s="288"/>
      <c r="H45" s="288"/>
      <c r="I45" s="288"/>
      <c r="J45" s="288"/>
      <c r="K45" s="286"/>
    </row>
    <row r="46" ht="15" customHeight="1">
      <c r="B46" s="289"/>
      <c r="C46" s="290"/>
      <c r="D46" s="290"/>
      <c r="E46" s="288" t="s">
        <v>599</v>
      </c>
      <c r="F46" s="288"/>
      <c r="G46" s="288"/>
      <c r="H46" s="288"/>
      <c r="I46" s="288"/>
      <c r="J46" s="288"/>
      <c r="K46" s="286"/>
    </row>
    <row r="47" ht="15" customHeight="1">
      <c r="B47" s="289"/>
      <c r="C47" s="290"/>
      <c r="D47" s="290"/>
      <c r="E47" s="288" t="s">
        <v>600</v>
      </c>
      <c r="F47" s="288"/>
      <c r="G47" s="288"/>
      <c r="H47" s="288"/>
      <c r="I47" s="288"/>
      <c r="J47" s="288"/>
      <c r="K47" s="286"/>
    </row>
    <row r="48" ht="15" customHeight="1">
      <c r="B48" s="289"/>
      <c r="C48" s="290"/>
      <c r="D48" s="290"/>
      <c r="E48" s="288" t="s">
        <v>601</v>
      </c>
      <c r="F48" s="288"/>
      <c r="G48" s="288"/>
      <c r="H48" s="288"/>
      <c r="I48" s="288"/>
      <c r="J48" s="288"/>
      <c r="K48" s="286"/>
    </row>
    <row r="49" ht="15" customHeight="1">
      <c r="B49" s="289"/>
      <c r="C49" s="290"/>
      <c r="D49" s="288" t="s">
        <v>602</v>
      </c>
      <c r="E49" s="288"/>
      <c r="F49" s="288"/>
      <c r="G49" s="288"/>
      <c r="H49" s="288"/>
      <c r="I49" s="288"/>
      <c r="J49" s="288"/>
      <c r="K49" s="286"/>
    </row>
    <row r="50" ht="25.5" customHeight="1">
      <c r="B50" s="284"/>
      <c r="C50" s="285" t="s">
        <v>603</v>
      </c>
      <c r="D50" s="285"/>
      <c r="E50" s="285"/>
      <c r="F50" s="285"/>
      <c r="G50" s="285"/>
      <c r="H50" s="285"/>
      <c r="I50" s="285"/>
      <c r="J50" s="285"/>
      <c r="K50" s="286"/>
    </row>
    <row r="51" ht="5.25" customHeight="1">
      <c r="B51" s="284"/>
      <c r="C51" s="287"/>
      <c r="D51" s="287"/>
      <c r="E51" s="287"/>
      <c r="F51" s="287"/>
      <c r="G51" s="287"/>
      <c r="H51" s="287"/>
      <c r="I51" s="287"/>
      <c r="J51" s="287"/>
      <c r="K51" s="286"/>
    </row>
    <row r="52" ht="15" customHeight="1">
      <c r="B52" s="284"/>
      <c r="C52" s="288" t="s">
        <v>604</v>
      </c>
      <c r="D52" s="288"/>
      <c r="E52" s="288"/>
      <c r="F52" s="288"/>
      <c r="G52" s="288"/>
      <c r="H52" s="288"/>
      <c r="I52" s="288"/>
      <c r="J52" s="288"/>
      <c r="K52" s="286"/>
    </row>
    <row r="53" ht="15" customHeight="1">
      <c r="B53" s="284"/>
      <c r="C53" s="288" t="s">
        <v>605</v>
      </c>
      <c r="D53" s="288"/>
      <c r="E53" s="288"/>
      <c r="F53" s="288"/>
      <c r="G53" s="288"/>
      <c r="H53" s="288"/>
      <c r="I53" s="288"/>
      <c r="J53" s="288"/>
      <c r="K53" s="286"/>
    </row>
    <row r="54" ht="12.75" customHeight="1">
      <c r="B54" s="284"/>
      <c r="C54" s="288"/>
      <c r="D54" s="288"/>
      <c r="E54" s="288"/>
      <c r="F54" s="288"/>
      <c r="G54" s="288"/>
      <c r="H54" s="288"/>
      <c r="I54" s="288"/>
      <c r="J54" s="288"/>
      <c r="K54" s="286"/>
    </row>
    <row r="55" ht="15" customHeight="1">
      <c r="B55" s="284"/>
      <c r="C55" s="288" t="s">
        <v>606</v>
      </c>
      <c r="D55" s="288"/>
      <c r="E55" s="288"/>
      <c r="F55" s="288"/>
      <c r="G55" s="288"/>
      <c r="H55" s="288"/>
      <c r="I55" s="288"/>
      <c r="J55" s="288"/>
      <c r="K55" s="286"/>
    </row>
    <row r="56" ht="15" customHeight="1">
      <c r="B56" s="284"/>
      <c r="C56" s="290"/>
      <c r="D56" s="288" t="s">
        <v>607</v>
      </c>
      <c r="E56" s="288"/>
      <c r="F56" s="288"/>
      <c r="G56" s="288"/>
      <c r="H56" s="288"/>
      <c r="I56" s="288"/>
      <c r="J56" s="288"/>
      <c r="K56" s="286"/>
    </row>
    <row r="57" ht="15" customHeight="1">
      <c r="B57" s="284"/>
      <c r="C57" s="290"/>
      <c r="D57" s="288" t="s">
        <v>608</v>
      </c>
      <c r="E57" s="288"/>
      <c r="F57" s="288"/>
      <c r="G57" s="288"/>
      <c r="H57" s="288"/>
      <c r="I57" s="288"/>
      <c r="J57" s="288"/>
      <c r="K57" s="286"/>
    </row>
    <row r="58" ht="15" customHeight="1">
      <c r="B58" s="284"/>
      <c r="C58" s="290"/>
      <c r="D58" s="288" t="s">
        <v>609</v>
      </c>
      <c r="E58" s="288"/>
      <c r="F58" s="288"/>
      <c r="G58" s="288"/>
      <c r="H58" s="288"/>
      <c r="I58" s="288"/>
      <c r="J58" s="288"/>
      <c r="K58" s="286"/>
    </row>
    <row r="59" ht="15" customHeight="1">
      <c r="B59" s="284"/>
      <c r="C59" s="290"/>
      <c r="D59" s="288" t="s">
        <v>610</v>
      </c>
      <c r="E59" s="288"/>
      <c r="F59" s="288"/>
      <c r="G59" s="288"/>
      <c r="H59" s="288"/>
      <c r="I59" s="288"/>
      <c r="J59" s="288"/>
      <c r="K59" s="286"/>
    </row>
    <row r="60" ht="15" customHeight="1">
      <c r="B60" s="284"/>
      <c r="C60" s="290"/>
      <c r="D60" s="293" t="s">
        <v>611</v>
      </c>
      <c r="E60" s="293"/>
      <c r="F60" s="293"/>
      <c r="G60" s="293"/>
      <c r="H60" s="293"/>
      <c r="I60" s="293"/>
      <c r="J60" s="293"/>
      <c r="K60" s="286"/>
    </row>
    <row r="61" ht="15" customHeight="1">
      <c r="B61" s="284"/>
      <c r="C61" s="290"/>
      <c r="D61" s="288" t="s">
        <v>612</v>
      </c>
      <c r="E61" s="288"/>
      <c r="F61" s="288"/>
      <c r="G61" s="288"/>
      <c r="H61" s="288"/>
      <c r="I61" s="288"/>
      <c r="J61" s="288"/>
      <c r="K61" s="286"/>
    </row>
    <row r="62" ht="12.75" customHeight="1">
      <c r="B62" s="284"/>
      <c r="C62" s="290"/>
      <c r="D62" s="290"/>
      <c r="E62" s="294"/>
      <c r="F62" s="290"/>
      <c r="G62" s="290"/>
      <c r="H62" s="290"/>
      <c r="I62" s="290"/>
      <c r="J62" s="290"/>
      <c r="K62" s="286"/>
    </row>
    <row r="63" ht="15" customHeight="1">
      <c r="B63" s="284"/>
      <c r="C63" s="290"/>
      <c r="D63" s="288" t="s">
        <v>613</v>
      </c>
      <c r="E63" s="288"/>
      <c r="F63" s="288"/>
      <c r="G63" s="288"/>
      <c r="H63" s="288"/>
      <c r="I63" s="288"/>
      <c r="J63" s="288"/>
      <c r="K63" s="286"/>
    </row>
    <row r="64" ht="15" customHeight="1">
      <c r="B64" s="284"/>
      <c r="C64" s="290"/>
      <c r="D64" s="293" t="s">
        <v>614</v>
      </c>
      <c r="E64" s="293"/>
      <c r="F64" s="293"/>
      <c r="G64" s="293"/>
      <c r="H64" s="293"/>
      <c r="I64" s="293"/>
      <c r="J64" s="293"/>
      <c r="K64" s="286"/>
    </row>
    <row r="65" ht="15" customHeight="1">
      <c r="B65" s="284"/>
      <c r="C65" s="290"/>
      <c r="D65" s="288" t="s">
        <v>615</v>
      </c>
      <c r="E65" s="288"/>
      <c r="F65" s="288"/>
      <c r="G65" s="288"/>
      <c r="H65" s="288"/>
      <c r="I65" s="288"/>
      <c r="J65" s="288"/>
      <c r="K65" s="286"/>
    </row>
    <row r="66" ht="15" customHeight="1">
      <c r="B66" s="284"/>
      <c r="C66" s="290"/>
      <c r="D66" s="288" t="s">
        <v>616</v>
      </c>
      <c r="E66" s="288"/>
      <c r="F66" s="288"/>
      <c r="G66" s="288"/>
      <c r="H66" s="288"/>
      <c r="I66" s="288"/>
      <c r="J66" s="288"/>
      <c r="K66" s="286"/>
    </row>
    <row r="67" ht="15" customHeight="1">
      <c r="B67" s="284"/>
      <c r="C67" s="290"/>
      <c r="D67" s="288" t="s">
        <v>617</v>
      </c>
      <c r="E67" s="288"/>
      <c r="F67" s="288"/>
      <c r="G67" s="288"/>
      <c r="H67" s="288"/>
      <c r="I67" s="288"/>
      <c r="J67" s="288"/>
      <c r="K67" s="286"/>
    </row>
    <row r="68" ht="15" customHeight="1">
      <c r="B68" s="284"/>
      <c r="C68" s="290"/>
      <c r="D68" s="288" t="s">
        <v>618</v>
      </c>
      <c r="E68" s="288"/>
      <c r="F68" s="288"/>
      <c r="G68" s="288"/>
      <c r="H68" s="288"/>
      <c r="I68" s="288"/>
      <c r="J68" s="288"/>
      <c r="K68" s="286"/>
    </row>
    <row r="69" ht="12.75" customHeight="1">
      <c r="B69" s="295"/>
      <c r="C69" s="296"/>
      <c r="D69" s="296"/>
      <c r="E69" s="296"/>
      <c r="F69" s="296"/>
      <c r="G69" s="296"/>
      <c r="H69" s="296"/>
      <c r="I69" s="296"/>
      <c r="J69" s="296"/>
      <c r="K69" s="297"/>
    </row>
    <row r="70" ht="18.75" customHeight="1">
      <c r="B70" s="298"/>
      <c r="C70" s="298"/>
      <c r="D70" s="298"/>
      <c r="E70" s="298"/>
      <c r="F70" s="298"/>
      <c r="G70" s="298"/>
      <c r="H70" s="298"/>
      <c r="I70" s="298"/>
      <c r="J70" s="298"/>
      <c r="K70" s="299"/>
    </row>
    <row r="71" ht="18.75" customHeight="1">
      <c r="B71" s="299"/>
      <c r="C71" s="299"/>
      <c r="D71" s="299"/>
      <c r="E71" s="299"/>
      <c r="F71" s="299"/>
      <c r="G71" s="299"/>
      <c r="H71" s="299"/>
      <c r="I71" s="299"/>
      <c r="J71" s="299"/>
      <c r="K71" s="299"/>
    </row>
    <row r="72" ht="7.5" customHeight="1">
      <c r="B72" s="300"/>
      <c r="C72" s="301"/>
      <c r="D72" s="301"/>
      <c r="E72" s="301"/>
      <c r="F72" s="301"/>
      <c r="G72" s="301"/>
      <c r="H72" s="301"/>
      <c r="I72" s="301"/>
      <c r="J72" s="301"/>
      <c r="K72" s="302"/>
    </row>
    <row r="73" ht="45" customHeight="1">
      <c r="B73" s="303"/>
      <c r="C73" s="304" t="s">
        <v>86</v>
      </c>
      <c r="D73" s="304"/>
      <c r="E73" s="304"/>
      <c r="F73" s="304"/>
      <c r="G73" s="304"/>
      <c r="H73" s="304"/>
      <c r="I73" s="304"/>
      <c r="J73" s="304"/>
      <c r="K73" s="305"/>
    </row>
    <row r="74" ht="17.25" customHeight="1">
      <c r="B74" s="303"/>
      <c r="C74" s="306" t="s">
        <v>619</v>
      </c>
      <c r="D74" s="306"/>
      <c r="E74" s="306"/>
      <c r="F74" s="306" t="s">
        <v>620</v>
      </c>
      <c r="G74" s="307"/>
      <c r="H74" s="306" t="s">
        <v>109</v>
      </c>
      <c r="I74" s="306" t="s">
        <v>56</v>
      </c>
      <c r="J74" s="306" t="s">
        <v>621</v>
      </c>
      <c r="K74" s="305"/>
    </row>
    <row r="75" ht="17.25" customHeight="1">
      <c r="B75" s="303"/>
      <c r="C75" s="308" t="s">
        <v>622</v>
      </c>
      <c r="D75" s="308"/>
      <c r="E75" s="308"/>
      <c r="F75" s="309" t="s">
        <v>623</v>
      </c>
      <c r="G75" s="310"/>
      <c r="H75" s="308"/>
      <c r="I75" s="308"/>
      <c r="J75" s="308" t="s">
        <v>624</v>
      </c>
      <c r="K75" s="305"/>
    </row>
    <row r="76" ht="5.25" customHeight="1">
      <c r="B76" s="303"/>
      <c r="C76" s="311"/>
      <c r="D76" s="311"/>
      <c r="E76" s="311"/>
      <c r="F76" s="311"/>
      <c r="G76" s="312"/>
      <c r="H76" s="311"/>
      <c r="I76" s="311"/>
      <c r="J76" s="311"/>
      <c r="K76" s="305"/>
    </row>
    <row r="77" ht="15" customHeight="1">
      <c r="B77" s="303"/>
      <c r="C77" s="292" t="s">
        <v>52</v>
      </c>
      <c r="D77" s="311"/>
      <c r="E77" s="311"/>
      <c r="F77" s="313" t="s">
        <v>625</v>
      </c>
      <c r="G77" s="312"/>
      <c r="H77" s="292" t="s">
        <v>626</v>
      </c>
      <c r="I77" s="292" t="s">
        <v>627</v>
      </c>
      <c r="J77" s="292">
        <v>20</v>
      </c>
      <c r="K77" s="305"/>
    </row>
    <row r="78" ht="15" customHeight="1">
      <c r="B78" s="303"/>
      <c r="C78" s="292" t="s">
        <v>628</v>
      </c>
      <c r="D78" s="292"/>
      <c r="E78" s="292"/>
      <c r="F78" s="313" t="s">
        <v>625</v>
      </c>
      <c r="G78" s="312"/>
      <c r="H78" s="292" t="s">
        <v>629</v>
      </c>
      <c r="I78" s="292" t="s">
        <v>627</v>
      </c>
      <c r="J78" s="292">
        <v>120</v>
      </c>
      <c r="K78" s="305"/>
    </row>
    <row r="79" ht="15" customHeight="1">
      <c r="B79" s="314"/>
      <c r="C79" s="292" t="s">
        <v>630</v>
      </c>
      <c r="D79" s="292"/>
      <c r="E79" s="292"/>
      <c r="F79" s="313" t="s">
        <v>631</v>
      </c>
      <c r="G79" s="312"/>
      <c r="H79" s="292" t="s">
        <v>632</v>
      </c>
      <c r="I79" s="292" t="s">
        <v>627</v>
      </c>
      <c r="J79" s="292">
        <v>50</v>
      </c>
      <c r="K79" s="305"/>
    </row>
    <row r="80" ht="15" customHeight="1">
      <c r="B80" s="314"/>
      <c r="C80" s="292" t="s">
        <v>633</v>
      </c>
      <c r="D80" s="292"/>
      <c r="E80" s="292"/>
      <c r="F80" s="313" t="s">
        <v>625</v>
      </c>
      <c r="G80" s="312"/>
      <c r="H80" s="292" t="s">
        <v>634</v>
      </c>
      <c r="I80" s="292" t="s">
        <v>635</v>
      </c>
      <c r="J80" s="292"/>
      <c r="K80" s="305"/>
    </row>
    <row r="81" ht="15" customHeight="1">
      <c r="B81" s="314"/>
      <c r="C81" s="315" t="s">
        <v>636</v>
      </c>
      <c r="D81" s="315"/>
      <c r="E81" s="315"/>
      <c r="F81" s="316" t="s">
        <v>631</v>
      </c>
      <c r="G81" s="315"/>
      <c r="H81" s="315" t="s">
        <v>637</v>
      </c>
      <c r="I81" s="315" t="s">
        <v>627</v>
      </c>
      <c r="J81" s="315">
        <v>15</v>
      </c>
      <c r="K81" s="305"/>
    </row>
    <row r="82" ht="15" customHeight="1">
      <c r="B82" s="314"/>
      <c r="C82" s="315" t="s">
        <v>638</v>
      </c>
      <c r="D82" s="315"/>
      <c r="E82" s="315"/>
      <c r="F82" s="316" t="s">
        <v>631</v>
      </c>
      <c r="G82" s="315"/>
      <c r="H82" s="315" t="s">
        <v>639</v>
      </c>
      <c r="I82" s="315" t="s">
        <v>627</v>
      </c>
      <c r="J82" s="315">
        <v>15</v>
      </c>
      <c r="K82" s="305"/>
    </row>
    <row r="83" ht="15" customHeight="1">
      <c r="B83" s="314"/>
      <c r="C83" s="315" t="s">
        <v>640</v>
      </c>
      <c r="D83" s="315"/>
      <c r="E83" s="315"/>
      <c r="F83" s="316" t="s">
        <v>631</v>
      </c>
      <c r="G83" s="315"/>
      <c r="H83" s="315" t="s">
        <v>641</v>
      </c>
      <c r="I83" s="315" t="s">
        <v>627</v>
      </c>
      <c r="J83" s="315">
        <v>20</v>
      </c>
      <c r="K83" s="305"/>
    </row>
    <row r="84" ht="15" customHeight="1">
      <c r="B84" s="314"/>
      <c r="C84" s="315" t="s">
        <v>642</v>
      </c>
      <c r="D84" s="315"/>
      <c r="E84" s="315"/>
      <c r="F84" s="316" t="s">
        <v>631</v>
      </c>
      <c r="G84" s="315"/>
      <c r="H84" s="315" t="s">
        <v>643</v>
      </c>
      <c r="I84" s="315" t="s">
        <v>627</v>
      </c>
      <c r="J84" s="315">
        <v>20</v>
      </c>
      <c r="K84" s="305"/>
    </row>
    <row r="85" ht="15" customHeight="1">
      <c r="B85" s="314"/>
      <c r="C85" s="292" t="s">
        <v>644</v>
      </c>
      <c r="D85" s="292"/>
      <c r="E85" s="292"/>
      <c r="F85" s="313" t="s">
        <v>631</v>
      </c>
      <c r="G85" s="312"/>
      <c r="H85" s="292" t="s">
        <v>645</v>
      </c>
      <c r="I85" s="292" t="s">
        <v>627</v>
      </c>
      <c r="J85" s="292">
        <v>50</v>
      </c>
      <c r="K85" s="305"/>
    </row>
    <row r="86" ht="15" customHeight="1">
      <c r="B86" s="314"/>
      <c r="C86" s="292" t="s">
        <v>646</v>
      </c>
      <c r="D86" s="292"/>
      <c r="E86" s="292"/>
      <c r="F86" s="313" t="s">
        <v>631</v>
      </c>
      <c r="G86" s="312"/>
      <c r="H86" s="292" t="s">
        <v>647</v>
      </c>
      <c r="I86" s="292" t="s">
        <v>627</v>
      </c>
      <c r="J86" s="292">
        <v>20</v>
      </c>
      <c r="K86" s="305"/>
    </row>
    <row r="87" ht="15" customHeight="1">
      <c r="B87" s="314"/>
      <c r="C87" s="292" t="s">
        <v>648</v>
      </c>
      <c r="D87" s="292"/>
      <c r="E87" s="292"/>
      <c r="F87" s="313" t="s">
        <v>631</v>
      </c>
      <c r="G87" s="312"/>
      <c r="H87" s="292" t="s">
        <v>649</v>
      </c>
      <c r="I87" s="292" t="s">
        <v>627</v>
      </c>
      <c r="J87" s="292">
        <v>20</v>
      </c>
      <c r="K87" s="305"/>
    </row>
    <row r="88" ht="15" customHeight="1">
      <c r="B88" s="314"/>
      <c r="C88" s="292" t="s">
        <v>650</v>
      </c>
      <c r="D88" s="292"/>
      <c r="E88" s="292"/>
      <c r="F88" s="313" t="s">
        <v>631</v>
      </c>
      <c r="G88" s="312"/>
      <c r="H88" s="292" t="s">
        <v>651</v>
      </c>
      <c r="I88" s="292" t="s">
        <v>627</v>
      </c>
      <c r="J88" s="292">
        <v>50</v>
      </c>
      <c r="K88" s="305"/>
    </row>
    <row r="89" ht="15" customHeight="1">
      <c r="B89" s="314"/>
      <c r="C89" s="292" t="s">
        <v>652</v>
      </c>
      <c r="D89" s="292"/>
      <c r="E89" s="292"/>
      <c r="F89" s="313" t="s">
        <v>631</v>
      </c>
      <c r="G89" s="312"/>
      <c r="H89" s="292" t="s">
        <v>652</v>
      </c>
      <c r="I89" s="292" t="s">
        <v>627</v>
      </c>
      <c r="J89" s="292">
        <v>50</v>
      </c>
      <c r="K89" s="305"/>
    </row>
    <row r="90" ht="15" customHeight="1">
      <c r="B90" s="314"/>
      <c r="C90" s="292" t="s">
        <v>114</v>
      </c>
      <c r="D90" s="292"/>
      <c r="E90" s="292"/>
      <c r="F90" s="313" t="s">
        <v>631</v>
      </c>
      <c r="G90" s="312"/>
      <c r="H90" s="292" t="s">
        <v>653</v>
      </c>
      <c r="I90" s="292" t="s">
        <v>627</v>
      </c>
      <c r="J90" s="292">
        <v>255</v>
      </c>
      <c r="K90" s="305"/>
    </row>
    <row r="91" ht="15" customHeight="1">
      <c r="B91" s="314"/>
      <c r="C91" s="292" t="s">
        <v>654</v>
      </c>
      <c r="D91" s="292"/>
      <c r="E91" s="292"/>
      <c r="F91" s="313" t="s">
        <v>625</v>
      </c>
      <c r="G91" s="312"/>
      <c r="H91" s="292" t="s">
        <v>655</v>
      </c>
      <c r="I91" s="292" t="s">
        <v>656</v>
      </c>
      <c r="J91" s="292"/>
      <c r="K91" s="305"/>
    </row>
    <row r="92" ht="15" customHeight="1">
      <c r="B92" s="314"/>
      <c r="C92" s="292" t="s">
        <v>657</v>
      </c>
      <c r="D92" s="292"/>
      <c r="E92" s="292"/>
      <c r="F92" s="313" t="s">
        <v>625</v>
      </c>
      <c r="G92" s="312"/>
      <c r="H92" s="292" t="s">
        <v>658</v>
      </c>
      <c r="I92" s="292" t="s">
        <v>659</v>
      </c>
      <c r="J92" s="292"/>
      <c r="K92" s="305"/>
    </row>
    <row r="93" ht="15" customHeight="1">
      <c r="B93" s="314"/>
      <c r="C93" s="292" t="s">
        <v>660</v>
      </c>
      <c r="D93" s="292"/>
      <c r="E93" s="292"/>
      <c r="F93" s="313" t="s">
        <v>625</v>
      </c>
      <c r="G93" s="312"/>
      <c r="H93" s="292" t="s">
        <v>660</v>
      </c>
      <c r="I93" s="292" t="s">
        <v>659</v>
      </c>
      <c r="J93" s="292"/>
      <c r="K93" s="305"/>
    </row>
    <row r="94" ht="15" customHeight="1">
      <c r="B94" s="314"/>
      <c r="C94" s="292" t="s">
        <v>37</v>
      </c>
      <c r="D94" s="292"/>
      <c r="E94" s="292"/>
      <c r="F94" s="313" t="s">
        <v>625</v>
      </c>
      <c r="G94" s="312"/>
      <c r="H94" s="292" t="s">
        <v>661</v>
      </c>
      <c r="I94" s="292" t="s">
        <v>659</v>
      </c>
      <c r="J94" s="292"/>
      <c r="K94" s="305"/>
    </row>
    <row r="95" ht="15" customHeight="1">
      <c r="B95" s="314"/>
      <c r="C95" s="292" t="s">
        <v>47</v>
      </c>
      <c r="D95" s="292"/>
      <c r="E95" s="292"/>
      <c r="F95" s="313" t="s">
        <v>625</v>
      </c>
      <c r="G95" s="312"/>
      <c r="H95" s="292" t="s">
        <v>662</v>
      </c>
      <c r="I95" s="292" t="s">
        <v>659</v>
      </c>
      <c r="J95" s="292"/>
      <c r="K95" s="305"/>
    </row>
    <row r="96" ht="15" customHeight="1">
      <c r="B96" s="317"/>
      <c r="C96" s="318"/>
      <c r="D96" s="318"/>
      <c r="E96" s="318"/>
      <c r="F96" s="318"/>
      <c r="G96" s="318"/>
      <c r="H96" s="318"/>
      <c r="I96" s="318"/>
      <c r="J96" s="318"/>
      <c r="K96" s="319"/>
    </row>
    <row r="97" ht="18.75" customHeight="1">
      <c r="B97" s="320"/>
      <c r="C97" s="321"/>
      <c r="D97" s="321"/>
      <c r="E97" s="321"/>
      <c r="F97" s="321"/>
      <c r="G97" s="321"/>
      <c r="H97" s="321"/>
      <c r="I97" s="321"/>
      <c r="J97" s="321"/>
      <c r="K97" s="320"/>
    </row>
    <row r="98" ht="18.75" customHeight="1">
      <c r="B98" s="299"/>
      <c r="C98" s="299"/>
      <c r="D98" s="299"/>
      <c r="E98" s="299"/>
      <c r="F98" s="299"/>
      <c r="G98" s="299"/>
      <c r="H98" s="299"/>
      <c r="I98" s="299"/>
      <c r="J98" s="299"/>
      <c r="K98" s="299"/>
    </row>
    <row r="99" ht="7.5" customHeight="1">
      <c r="B99" s="300"/>
      <c r="C99" s="301"/>
      <c r="D99" s="301"/>
      <c r="E99" s="301"/>
      <c r="F99" s="301"/>
      <c r="G99" s="301"/>
      <c r="H99" s="301"/>
      <c r="I99" s="301"/>
      <c r="J99" s="301"/>
      <c r="K99" s="302"/>
    </row>
    <row r="100" ht="45" customHeight="1">
      <c r="B100" s="303"/>
      <c r="C100" s="304" t="s">
        <v>663</v>
      </c>
      <c r="D100" s="304"/>
      <c r="E100" s="304"/>
      <c r="F100" s="304"/>
      <c r="G100" s="304"/>
      <c r="H100" s="304"/>
      <c r="I100" s="304"/>
      <c r="J100" s="304"/>
      <c r="K100" s="305"/>
    </row>
    <row r="101" ht="17.25" customHeight="1">
      <c r="B101" s="303"/>
      <c r="C101" s="306" t="s">
        <v>619</v>
      </c>
      <c r="D101" s="306"/>
      <c r="E101" s="306"/>
      <c r="F101" s="306" t="s">
        <v>620</v>
      </c>
      <c r="G101" s="307"/>
      <c r="H101" s="306" t="s">
        <v>109</v>
      </c>
      <c r="I101" s="306" t="s">
        <v>56</v>
      </c>
      <c r="J101" s="306" t="s">
        <v>621</v>
      </c>
      <c r="K101" s="305"/>
    </row>
    <row r="102" ht="17.25" customHeight="1">
      <c r="B102" s="303"/>
      <c r="C102" s="308" t="s">
        <v>622</v>
      </c>
      <c r="D102" s="308"/>
      <c r="E102" s="308"/>
      <c r="F102" s="309" t="s">
        <v>623</v>
      </c>
      <c r="G102" s="310"/>
      <c r="H102" s="308"/>
      <c r="I102" s="308"/>
      <c r="J102" s="308" t="s">
        <v>624</v>
      </c>
      <c r="K102" s="305"/>
    </row>
    <row r="103" ht="5.25" customHeight="1">
      <c r="B103" s="303"/>
      <c r="C103" s="306"/>
      <c r="D103" s="306"/>
      <c r="E103" s="306"/>
      <c r="F103" s="306"/>
      <c r="G103" s="322"/>
      <c r="H103" s="306"/>
      <c r="I103" s="306"/>
      <c r="J103" s="306"/>
      <c r="K103" s="305"/>
    </row>
    <row r="104" ht="15" customHeight="1">
      <c r="B104" s="303"/>
      <c r="C104" s="292" t="s">
        <v>52</v>
      </c>
      <c r="D104" s="311"/>
      <c r="E104" s="311"/>
      <c r="F104" s="313" t="s">
        <v>625</v>
      </c>
      <c r="G104" s="322"/>
      <c r="H104" s="292" t="s">
        <v>664</v>
      </c>
      <c r="I104" s="292" t="s">
        <v>627</v>
      </c>
      <c r="J104" s="292">
        <v>20</v>
      </c>
      <c r="K104" s="305"/>
    </row>
    <row r="105" ht="15" customHeight="1">
      <c r="B105" s="303"/>
      <c r="C105" s="292" t="s">
        <v>628</v>
      </c>
      <c r="D105" s="292"/>
      <c r="E105" s="292"/>
      <c r="F105" s="313" t="s">
        <v>625</v>
      </c>
      <c r="G105" s="292"/>
      <c r="H105" s="292" t="s">
        <v>664</v>
      </c>
      <c r="I105" s="292" t="s">
        <v>627</v>
      </c>
      <c r="J105" s="292">
        <v>120</v>
      </c>
      <c r="K105" s="305"/>
    </row>
    <row r="106" ht="15" customHeight="1">
      <c r="B106" s="314"/>
      <c r="C106" s="292" t="s">
        <v>630</v>
      </c>
      <c r="D106" s="292"/>
      <c r="E106" s="292"/>
      <c r="F106" s="313" t="s">
        <v>631</v>
      </c>
      <c r="G106" s="292"/>
      <c r="H106" s="292" t="s">
        <v>664</v>
      </c>
      <c r="I106" s="292" t="s">
        <v>627</v>
      </c>
      <c r="J106" s="292">
        <v>50</v>
      </c>
      <c r="K106" s="305"/>
    </row>
    <row r="107" ht="15" customHeight="1">
      <c r="B107" s="314"/>
      <c r="C107" s="292" t="s">
        <v>633</v>
      </c>
      <c r="D107" s="292"/>
      <c r="E107" s="292"/>
      <c r="F107" s="313" t="s">
        <v>625</v>
      </c>
      <c r="G107" s="292"/>
      <c r="H107" s="292" t="s">
        <v>664</v>
      </c>
      <c r="I107" s="292" t="s">
        <v>635</v>
      </c>
      <c r="J107" s="292"/>
      <c r="K107" s="305"/>
    </row>
    <row r="108" ht="15" customHeight="1">
      <c r="B108" s="314"/>
      <c r="C108" s="292" t="s">
        <v>644</v>
      </c>
      <c r="D108" s="292"/>
      <c r="E108" s="292"/>
      <c r="F108" s="313" t="s">
        <v>631</v>
      </c>
      <c r="G108" s="292"/>
      <c r="H108" s="292" t="s">
        <v>664</v>
      </c>
      <c r="I108" s="292" t="s">
        <v>627</v>
      </c>
      <c r="J108" s="292">
        <v>50</v>
      </c>
      <c r="K108" s="305"/>
    </row>
    <row r="109" ht="15" customHeight="1">
      <c r="B109" s="314"/>
      <c r="C109" s="292" t="s">
        <v>652</v>
      </c>
      <c r="D109" s="292"/>
      <c r="E109" s="292"/>
      <c r="F109" s="313" t="s">
        <v>631</v>
      </c>
      <c r="G109" s="292"/>
      <c r="H109" s="292" t="s">
        <v>664</v>
      </c>
      <c r="I109" s="292" t="s">
        <v>627</v>
      </c>
      <c r="J109" s="292">
        <v>50</v>
      </c>
      <c r="K109" s="305"/>
    </row>
    <row r="110" ht="15" customHeight="1">
      <c r="B110" s="314"/>
      <c r="C110" s="292" t="s">
        <v>650</v>
      </c>
      <c r="D110" s="292"/>
      <c r="E110" s="292"/>
      <c r="F110" s="313" t="s">
        <v>631</v>
      </c>
      <c r="G110" s="292"/>
      <c r="H110" s="292" t="s">
        <v>664</v>
      </c>
      <c r="I110" s="292" t="s">
        <v>627</v>
      </c>
      <c r="J110" s="292">
        <v>50</v>
      </c>
      <c r="K110" s="305"/>
    </row>
    <row r="111" ht="15" customHeight="1">
      <c r="B111" s="314"/>
      <c r="C111" s="292" t="s">
        <v>52</v>
      </c>
      <c r="D111" s="292"/>
      <c r="E111" s="292"/>
      <c r="F111" s="313" t="s">
        <v>625</v>
      </c>
      <c r="G111" s="292"/>
      <c r="H111" s="292" t="s">
        <v>665</v>
      </c>
      <c r="I111" s="292" t="s">
        <v>627</v>
      </c>
      <c r="J111" s="292">
        <v>20</v>
      </c>
      <c r="K111" s="305"/>
    </row>
    <row r="112" ht="15" customHeight="1">
      <c r="B112" s="314"/>
      <c r="C112" s="292" t="s">
        <v>666</v>
      </c>
      <c r="D112" s="292"/>
      <c r="E112" s="292"/>
      <c r="F112" s="313" t="s">
        <v>625</v>
      </c>
      <c r="G112" s="292"/>
      <c r="H112" s="292" t="s">
        <v>667</v>
      </c>
      <c r="I112" s="292" t="s">
        <v>627</v>
      </c>
      <c r="J112" s="292">
        <v>120</v>
      </c>
      <c r="K112" s="305"/>
    </row>
    <row r="113" ht="15" customHeight="1">
      <c r="B113" s="314"/>
      <c r="C113" s="292" t="s">
        <v>37</v>
      </c>
      <c r="D113" s="292"/>
      <c r="E113" s="292"/>
      <c r="F113" s="313" t="s">
        <v>625</v>
      </c>
      <c r="G113" s="292"/>
      <c r="H113" s="292" t="s">
        <v>668</v>
      </c>
      <c r="I113" s="292" t="s">
        <v>659</v>
      </c>
      <c r="J113" s="292"/>
      <c r="K113" s="305"/>
    </row>
    <row r="114" ht="15" customHeight="1">
      <c r="B114" s="314"/>
      <c r="C114" s="292" t="s">
        <v>47</v>
      </c>
      <c r="D114" s="292"/>
      <c r="E114" s="292"/>
      <c r="F114" s="313" t="s">
        <v>625</v>
      </c>
      <c r="G114" s="292"/>
      <c r="H114" s="292" t="s">
        <v>669</v>
      </c>
      <c r="I114" s="292" t="s">
        <v>659</v>
      </c>
      <c r="J114" s="292"/>
      <c r="K114" s="305"/>
    </row>
    <row r="115" ht="15" customHeight="1">
      <c r="B115" s="314"/>
      <c r="C115" s="292" t="s">
        <v>56</v>
      </c>
      <c r="D115" s="292"/>
      <c r="E115" s="292"/>
      <c r="F115" s="313" t="s">
        <v>625</v>
      </c>
      <c r="G115" s="292"/>
      <c r="H115" s="292" t="s">
        <v>670</v>
      </c>
      <c r="I115" s="292" t="s">
        <v>671</v>
      </c>
      <c r="J115" s="292"/>
      <c r="K115" s="305"/>
    </row>
    <row r="116" ht="15" customHeight="1">
      <c r="B116" s="317"/>
      <c r="C116" s="323"/>
      <c r="D116" s="323"/>
      <c r="E116" s="323"/>
      <c r="F116" s="323"/>
      <c r="G116" s="323"/>
      <c r="H116" s="323"/>
      <c r="I116" s="323"/>
      <c r="J116" s="323"/>
      <c r="K116" s="319"/>
    </row>
    <row r="117" ht="18.75" customHeight="1">
      <c r="B117" s="324"/>
      <c r="C117" s="288"/>
      <c r="D117" s="288"/>
      <c r="E117" s="288"/>
      <c r="F117" s="325"/>
      <c r="G117" s="288"/>
      <c r="H117" s="288"/>
      <c r="I117" s="288"/>
      <c r="J117" s="288"/>
      <c r="K117" s="324"/>
    </row>
    <row r="118" ht="18.75" customHeight="1">
      <c r="B118" s="299"/>
      <c r="C118" s="299"/>
      <c r="D118" s="299"/>
      <c r="E118" s="299"/>
      <c r="F118" s="299"/>
      <c r="G118" s="299"/>
      <c r="H118" s="299"/>
      <c r="I118" s="299"/>
      <c r="J118" s="299"/>
      <c r="K118" s="299"/>
    </row>
    <row r="119" ht="7.5" customHeight="1">
      <c r="B119" s="326"/>
      <c r="C119" s="327"/>
      <c r="D119" s="327"/>
      <c r="E119" s="327"/>
      <c r="F119" s="327"/>
      <c r="G119" s="327"/>
      <c r="H119" s="327"/>
      <c r="I119" s="327"/>
      <c r="J119" s="327"/>
      <c r="K119" s="328"/>
    </row>
    <row r="120" ht="45" customHeight="1">
      <c r="B120" s="329"/>
      <c r="C120" s="282" t="s">
        <v>672</v>
      </c>
      <c r="D120" s="282"/>
      <c r="E120" s="282"/>
      <c r="F120" s="282"/>
      <c r="G120" s="282"/>
      <c r="H120" s="282"/>
      <c r="I120" s="282"/>
      <c r="J120" s="282"/>
      <c r="K120" s="330"/>
    </row>
    <row r="121" ht="17.25" customHeight="1">
      <c r="B121" s="331"/>
      <c r="C121" s="306" t="s">
        <v>619</v>
      </c>
      <c r="D121" s="306"/>
      <c r="E121" s="306"/>
      <c r="F121" s="306" t="s">
        <v>620</v>
      </c>
      <c r="G121" s="307"/>
      <c r="H121" s="306" t="s">
        <v>109</v>
      </c>
      <c r="I121" s="306" t="s">
        <v>56</v>
      </c>
      <c r="J121" s="306" t="s">
        <v>621</v>
      </c>
      <c r="K121" s="332"/>
    </row>
    <row r="122" ht="17.25" customHeight="1">
      <c r="B122" s="331"/>
      <c r="C122" s="308" t="s">
        <v>622</v>
      </c>
      <c r="D122" s="308"/>
      <c r="E122" s="308"/>
      <c r="F122" s="309" t="s">
        <v>623</v>
      </c>
      <c r="G122" s="310"/>
      <c r="H122" s="308"/>
      <c r="I122" s="308"/>
      <c r="J122" s="308" t="s">
        <v>624</v>
      </c>
      <c r="K122" s="332"/>
    </row>
    <row r="123" ht="5.25" customHeight="1">
      <c r="B123" s="333"/>
      <c r="C123" s="311"/>
      <c r="D123" s="311"/>
      <c r="E123" s="311"/>
      <c r="F123" s="311"/>
      <c r="G123" s="292"/>
      <c r="H123" s="311"/>
      <c r="I123" s="311"/>
      <c r="J123" s="311"/>
      <c r="K123" s="334"/>
    </row>
    <row r="124" ht="15" customHeight="1">
      <c r="B124" s="333"/>
      <c r="C124" s="292" t="s">
        <v>628</v>
      </c>
      <c r="D124" s="311"/>
      <c r="E124" s="311"/>
      <c r="F124" s="313" t="s">
        <v>625</v>
      </c>
      <c r="G124" s="292"/>
      <c r="H124" s="292" t="s">
        <v>664</v>
      </c>
      <c r="I124" s="292" t="s">
        <v>627</v>
      </c>
      <c r="J124" s="292">
        <v>120</v>
      </c>
      <c r="K124" s="335"/>
    </row>
    <row r="125" ht="15" customHeight="1">
      <c r="B125" s="333"/>
      <c r="C125" s="292" t="s">
        <v>673</v>
      </c>
      <c r="D125" s="292"/>
      <c r="E125" s="292"/>
      <c r="F125" s="313" t="s">
        <v>625</v>
      </c>
      <c r="G125" s="292"/>
      <c r="H125" s="292" t="s">
        <v>674</v>
      </c>
      <c r="I125" s="292" t="s">
        <v>627</v>
      </c>
      <c r="J125" s="292" t="s">
        <v>675</v>
      </c>
      <c r="K125" s="335"/>
    </row>
    <row r="126" ht="15" customHeight="1">
      <c r="B126" s="333"/>
      <c r="C126" s="292" t="s">
        <v>574</v>
      </c>
      <c r="D126" s="292"/>
      <c r="E126" s="292"/>
      <c r="F126" s="313" t="s">
        <v>625</v>
      </c>
      <c r="G126" s="292"/>
      <c r="H126" s="292" t="s">
        <v>676</v>
      </c>
      <c r="I126" s="292" t="s">
        <v>627</v>
      </c>
      <c r="J126" s="292" t="s">
        <v>675</v>
      </c>
      <c r="K126" s="335"/>
    </row>
    <row r="127" ht="15" customHeight="1">
      <c r="B127" s="333"/>
      <c r="C127" s="292" t="s">
        <v>636</v>
      </c>
      <c r="D127" s="292"/>
      <c r="E127" s="292"/>
      <c r="F127" s="313" t="s">
        <v>631</v>
      </c>
      <c r="G127" s="292"/>
      <c r="H127" s="292" t="s">
        <v>637</v>
      </c>
      <c r="I127" s="292" t="s">
        <v>627</v>
      </c>
      <c r="J127" s="292">
        <v>15</v>
      </c>
      <c r="K127" s="335"/>
    </row>
    <row r="128" ht="15" customHeight="1">
      <c r="B128" s="333"/>
      <c r="C128" s="315" t="s">
        <v>638</v>
      </c>
      <c r="D128" s="315"/>
      <c r="E128" s="315"/>
      <c r="F128" s="316" t="s">
        <v>631</v>
      </c>
      <c r="G128" s="315"/>
      <c r="H128" s="315" t="s">
        <v>639</v>
      </c>
      <c r="I128" s="315" t="s">
        <v>627</v>
      </c>
      <c r="J128" s="315">
        <v>15</v>
      </c>
      <c r="K128" s="335"/>
    </row>
    <row r="129" ht="15" customHeight="1">
      <c r="B129" s="333"/>
      <c r="C129" s="315" t="s">
        <v>640</v>
      </c>
      <c r="D129" s="315"/>
      <c r="E129" s="315"/>
      <c r="F129" s="316" t="s">
        <v>631</v>
      </c>
      <c r="G129" s="315"/>
      <c r="H129" s="315" t="s">
        <v>641</v>
      </c>
      <c r="I129" s="315" t="s">
        <v>627</v>
      </c>
      <c r="J129" s="315">
        <v>20</v>
      </c>
      <c r="K129" s="335"/>
    </row>
    <row r="130" ht="15" customHeight="1">
      <c r="B130" s="333"/>
      <c r="C130" s="315" t="s">
        <v>642</v>
      </c>
      <c r="D130" s="315"/>
      <c r="E130" s="315"/>
      <c r="F130" s="316" t="s">
        <v>631</v>
      </c>
      <c r="G130" s="315"/>
      <c r="H130" s="315" t="s">
        <v>643</v>
      </c>
      <c r="I130" s="315" t="s">
        <v>627</v>
      </c>
      <c r="J130" s="315">
        <v>20</v>
      </c>
      <c r="K130" s="335"/>
    </row>
    <row r="131" ht="15" customHeight="1">
      <c r="B131" s="333"/>
      <c r="C131" s="292" t="s">
        <v>630</v>
      </c>
      <c r="D131" s="292"/>
      <c r="E131" s="292"/>
      <c r="F131" s="313" t="s">
        <v>631</v>
      </c>
      <c r="G131" s="292"/>
      <c r="H131" s="292" t="s">
        <v>664</v>
      </c>
      <c r="I131" s="292" t="s">
        <v>627</v>
      </c>
      <c r="J131" s="292">
        <v>50</v>
      </c>
      <c r="K131" s="335"/>
    </row>
    <row r="132" ht="15" customHeight="1">
      <c r="B132" s="333"/>
      <c r="C132" s="292" t="s">
        <v>644</v>
      </c>
      <c r="D132" s="292"/>
      <c r="E132" s="292"/>
      <c r="F132" s="313" t="s">
        <v>631</v>
      </c>
      <c r="G132" s="292"/>
      <c r="H132" s="292" t="s">
        <v>664</v>
      </c>
      <c r="I132" s="292" t="s">
        <v>627</v>
      </c>
      <c r="J132" s="292">
        <v>50</v>
      </c>
      <c r="K132" s="335"/>
    </row>
    <row r="133" ht="15" customHeight="1">
      <c r="B133" s="333"/>
      <c r="C133" s="292" t="s">
        <v>650</v>
      </c>
      <c r="D133" s="292"/>
      <c r="E133" s="292"/>
      <c r="F133" s="313" t="s">
        <v>631</v>
      </c>
      <c r="G133" s="292"/>
      <c r="H133" s="292" t="s">
        <v>664</v>
      </c>
      <c r="I133" s="292" t="s">
        <v>627</v>
      </c>
      <c r="J133" s="292">
        <v>50</v>
      </c>
      <c r="K133" s="335"/>
    </row>
    <row r="134" ht="15" customHeight="1">
      <c r="B134" s="333"/>
      <c r="C134" s="292" t="s">
        <v>652</v>
      </c>
      <c r="D134" s="292"/>
      <c r="E134" s="292"/>
      <c r="F134" s="313" t="s">
        <v>631</v>
      </c>
      <c r="G134" s="292"/>
      <c r="H134" s="292" t="s">
        <v>664</v>
      </c>
      <c r="I134" s="292" t="s">
        <v>627</v>
      </c>
      <c r="J134" s="292">
        <v>50</v>
      </c>
      <c r="K134" s="335"/>
    </row>
    <row r="135" ht="15" customHeight="1">
      <c r="B135" s="333"/>
      <c r="C135" s="292" t="s">
        <v>114</v>
      </c>
      <c r="D135" s="292"/>
      <c r="E135" s="292"/>
      <c r="F135" s="313" t="s">
        <v>631</v>
      </c>
      <c r="G135" s="292"/>
      <c r="H135" s="292" t="s">
        <v>677</v>
      </c>
      <c r="I135" s="292" t="s">
        <v>627</v>
      </c>
      <c r="J135" s="292">
        <v>255</v>
      </c>
      <c r="K135" s="335"/>
    </row>
    <row r="136" ht="15" customHeight="1">
      <c r="B136" s="333"/>
      <c r="C136" s="292" t="s">
        <v>654</v>
      </c>
      <c r="D136" s="292"/>
      <c r="E136" s="292"/>
      <c r="F136" s="313" t="s">
        <v>625</v>
      </c>
      <c r="G136" s="292"/>
      <c r="H136" s="292" t="s">
        <v>678</v>
      </c>
      <c r="I136" s="292" t="s">
        <v>656</v>
      </c>
      <c r="J136" s="292"/>
      <c r="K136" s="335"/>
    </row>
    <row r="137" ht="15" customHeight="1">
      <c r="B137" s="333"/>
      <c r="C137" s="292" t="s">
        <v>657</v>
      </c>
      <c r="D137" s="292"/>
      <c r="E137" s="292"/>
      <c r="F137" s="313" t="s">
        <v>625</v>
      </c>
      <c r="G137" s="292"/>
      <c r="H137" s="292" t="s">
        <v>679</v>
      </c>
      <c r="I137" s="292" t="s">
        <v>659</v>
      </c>
      <c r="J137" s="292"/>
      <c r="K137" s="335"/>
    </row>
    <row r="138" ht="15" customHeight="1">
      <c r="B138" s="333"/>
      <c r="C138" s="292" t="s">
        <v>660</v>
      </c>
      <c r="D138" s="292"/>
      <c r="E138" s="292"/>
      <c r="F138" s="313" t="s">
        <v>625</v>
      </c>
      <c r="G138" s="292"/>
      <c r="H138" s="292" t="s">
        <v>660</v>
      </c>
      <c r="I138" s="292" t="s">
        <v>659</v>
      </c>
      <c r="J138" s="292"/>
      <c r="K138" s="335"/>
    </row>
    <row r="139" ht="15" customHeight="1">
      <c r="B139" s="333"/>
      <c r="C139" s="292" t="s">
        <v>37</v>
      </c>
      <c r="D139" s="292"/>
      <c r="E139" s="292"/>
      <c r="F139" s="313" t="s">
        <v>625</v>
      </c>
      <c r="G139" s="292"/>
      <c r="H139" s="292" t="s">
        <v>680</v>
      </c>
      <c r="I139" s="292" t="s">
        <v>659</v>
      </c>
      <c r="J139" s="292"/>
      <c r="K139" s="335"/>
    </row>
    <row r="140" ht="15" customHeight="1">
      <c r="B140" s="333"/>
      <c r="C140" s="292" t="s">
        <v>681</v>
      </c>
      <c r="D140" s="292"/>
      <c r="E140" s="292"/>
      <c r="F140" s="313" t="s">
        <v>625</v>
      </c>
      <c r="G140" s="292"/>
      <c r="H140" s="292" t="s">
        <v>682</v>
      </c>
      <c r="I140" s="292" t="s">
        <v>659</v>
      </c>
      <c r="J140" s="292"/>
      <c r="K140" s="335"/>
    </row>
    <row r="141" ht="15" customHeight="1">
      <c r="B141" s="336"/>
      <c r="C141" s="337"/>
      <c r="D141" s="337"/>
      <c r="E141" s="337"/>
      <c r="F141" s="337"/>
      <c r="G141" s="337"/>
      <c r="H141" s="337"/>
      <c r="I141" s="337"/>
      <c r="J141" s="337"/>
      <c r="K141" s="338"/>
    </row>
    <row r="142" ht="18.75" customHeight="1">
      <c r="B142" s="288"/>
      <c r="C142" s="288"/>
      <c r="D142" s="288"/>
      <c r="E142" s="288"/>
      <c r="F142" s="325"/>
      <c r="G142" s="288"/>
      <c r="H142" s="288"/>
      <c r="I142" s="288"/>
      <c r="J142" s="288"/>
      <c r="K142" s="288"/>
    </row>
    <row r="143" ht="18.75" customHeight="1">
      <c r="B143" s="299"/>
      <c r="C143" s="299"/>
      <c r="D143" s="299"/>
      <c r="E143" s="299"/>
      <c r="F143" s="299"/>
      <c r="G143" s="299"/>
      <c r="H143" s="299"/>
      <c r="I143" s="299"/>
      <c r="J143" s="299"/>
      <c r="K143" s="299"/>
    </row>
    <row r="144" ht="7.5" customHeight="1">
      <c r="B144" s="300"/>
      <c r="C144" s="301"/>
      <c r="D144" s="301"/>
      <c r="E144" s="301"/>
      <c r="F144" s="301"/>
      <c r="G144" s="301"/>
      <c r="H144" s="301"/>
      <c r="I144" s="301"/>
      <c r="J144" s="301"/>
      <c r="K144" s="302"/>
    </row>
    <row r="145" ht="45" customHeight="1">
      <c r="B145" s="303"/>
      <c r="C145" s="304" t="s">
        <v>683</v>
      </c>
      <c r="D145" s="304"/>
      <c r="E145" s="304"/>
      <c r="F145" s="304"/>
      <c r="G145" s="304"/>
      <c r="H145" s="304"/>
      <c r="I145" s="304"/>
      <c r="J145" s="304"/>
      <c r="K145" s="305"/>
    </row>
    <row r="146" ht="17.25" customHeight="1">
      <c r="B146" s="303"/>
      <c r="C146" s="306" t="s">
        <v>619</v>
      </c>
      <c r="D146" s="306"/>
      <c r="E146" s="306"/>
      <c r="F146" s="306" t="s">
        <v>620</v>
      </c>
      <c r="G146" s="307"/>
      <c r="H146" s="306" t="s">
        <v>109</v>
      </c>
      <c r="I146" s="306" t="s">
        <v>56</v>
      </c>
      <c r="J146" s="306" t="s">
        <v>621</v>
      </c>
      <c r="K146" s="305"/>
    </row>
    <row r="147" ht="17.25" customHeight="1">
      <c r="B147" s="303"/>
      <c r="C147" s="308" t="s">
        <v>622</v>
      </c>
      <c r="D147" s="308"/>
      <c r="E147" s="308"/>
      <c r="F147" s="309" t="s">
        <v>623</v>
      </c>
      <c r="G147" s="310"/>
      <c r="H147" s="308"/>
      <c r="I147" s="308"/>
      <c r="J147" s="308" t="s">
        <v>624</v>
      </c>
      <c r="K147" s="305"/>
    </row>
    <row r="148" ht="5.25" customHeight="1">
      <c r="B148" s="314"/>
      <c r="C148" s="311"/>
      <c r="D148" s="311"/>
      <c r="E148" s="311"/>
      <c r="F148" s="311"/>
      <c r="G148" s="312"/>
      <c r="H148" s="311"/>
      <c r="I148" s="311"/>
      <c r="J148" s="311"/>
      <c r="K148" s="335"/>
    </row>
    <row r="149" ht="15" customHeight="1">
      <c r="B149" s="314"/>
      <c r="C149" s="339" t="s">
        <v>628</v>
      </c>
      <c r="D149" s="292"/>
      <c r="E149" s="292"/>
      <c r="F149" s="340" t="s">
        <v>625</v>
      </c>
      <c r="G149" s="292"/>
      <c r="H149" s="339" t="s">
        <v>664</v>
      </c>
      <c r="I149" s="339" t="s">
        <v>627</v>
      </c>
      <c r="J149" s="339">
        <v>120</v>
      </c>
      <c r="K149" s="335"/>
    </row>
    <row r="150" ht="15" customHeight="1">
      <c r="B150" s="314"/>
      <c r="C150" s="339" t="s">
        <v>673</v>
      </c>
      <c r="D150" s="292"/>
      <c r="E150" s="292"/>
      <c r="F150" s="340" t="s">
        <v>625</v>
      </c>
      <c r="G150" s="292"/>
      <c r="H150" s="339" t="s">
        <v>684</v>
      </c>
      <c r="I150" s="339" t="s">
        <v>627</v>
      </c>
      <c r="J150" s="339" t="s">
        <v>675</v>
      </c>
      <c r="K150" s="335"/>
    </row>
    <row r="151" ht="15" customHeight="1">
      <c r="B151" s="314"/>
      <c r="C151" s="339" t="s">
        <v>574</v>
      </c>
      <c r="D151" s="292"/>
      <c r="E151" s="292"/>
      <c r="F151" s="340" t="s">
        <v>625</v>
      </c>
      <c r="G151" s="292"/>
      <c r="H151" s="339" t="s">
        <v>685</v>
      </c>
      <c r="I151" s="339" t="s">
        <v>627</v>
      </c>
      <c r="J151" s="339" t="s">
        <v>675</v>
      </c>
      <c r="K151" s="335"/>
    </row>
    <row r="152" ht="15" customHeight="1">
      <c r="B152" s="314"/>
      <c r="C152" s="339" t="s">
        <v>630</v>
      </c>
      <c r="D152" s="292"/>
      <c r="E152" s="292"/>
      <c r="F152" s="340" t="s">
        <v>631</v>
      </c>
      <c r="G152" s="292"/>
      <c r="H152" s="339" t="s">
        <v>664</v>
      </c>
      <c r="I152" s="339" t="s">
        <v>627</v>
      </c>
      <c r="J152" s="339">
        <v>50</v>
      </c>
      <c r="K152" s="335"/>
    </row>
    <row r="153" ht="15" customHeight="1">
      <c r="B153" s="314"/>
      <c r="C153" s="339" t="s">
        <v>633</v>
      </c>
      <c r="D153" s="292"/>
      <c r="E153" s="292"/>
      <c r="F153" s="340" t="s">
        <v>625</v>
      </c>
      <c r="G153" s="292"/>
      <c r="H153" s="339" t="s">
        <v>664</v>
      </c>
      <c r="I153" s="339" t="s">
        <v>635</v>
      </c>
      <c r="J153" s="339"/>
      <c r="K153" s="335"/>
    </row>
    <row r="154" ht="15" customHeight="1">
      <c r="B154" s="314"/>
      <c r="C154" s="339" t="s">
        <v>644</v>
      </c>
      <c r="D154" s="292"/>
      <c r="E154" s="292"/>
      <c r="F154" s="340" t="s">
        <v>631</v>
      </c>
      <c r="G154" s="292"/>
      <c r="H154" s="339" t="s">
        <v>664</v>
      </c>
      <c r="I154" s="339" t="s">
        <v>627</v>
      </c>
      <c r="J154" s="339">
        <v>50</v>
      </c>
      <c r="K154" s="335"/>
    </row>
    <row r="155" ht="15" customHeight="1">
      <c r="B155" s="314"/>
      <c r="C155" s="339" t="s">
        <v>652</v>
      </c>
      <c r="D155" s="292"/>
      <c r="E155" s="292"/>
      <c r="F155" s="340" t="s">
        <v>631</v>
      </c>
      <c r="G155" s="292"/>
      <c r="H155" s="339" t="s">
        <v>664</v>
      </c>
      <c r="I155" s="339" t="s">
        <v>627</v>
      </c>
      <c r="J155" s="339">
        <v>50</v>
      </c>
      <c r="K155" s="335"/>
    </row>
    <row r="156" ht="15" customHeight="1">
      <c r="B156" s="314"/>
      <c r="C156" s="339" t="s">
        <v>650</v>
      </c>
      <c r="D156" s="292"/>
      <c r="E156" s="292"/>
      <c r="F156" s="340" t="s">
        <v>631</v>
      </c>
      <c r="G156" s="292"/>
      <c r="H156" s="339" t="s">
        <v>664</v>
      </c>
      <c r="I156" s="339" t="s">
        <v>627</v>
      </c>
      <c r="J156" s="339">
        <v>50</v>
      </c>
      <c r="K156" s="335"/>
    </row>
    <row r="157" ht="15" customHeight="1">
      <c r="B157" s="314"/>
      <c r="C157" s="339" t="s">
        <v>94</v>
      </c>
      <c r="D157" s="292"/>
      <c r="E157" s="292"/>
      <c r="F157" s="340" t="s">
        <v>625</v>
      </c>
      <c r="G157" s="292"/>
      <c r="H157" s="339" t="s">
        <v>686</v>
      </c>
      <c r="I157" s="339" t="s">
        <v>627</v>
      </c>
      <c r="J157" s="339" t="s">
        <v>687</v>
      </c>
      <c r="K157" s="335"/>
    </row>
    <row r="158" ht="15" customHeight="1">
      <c r="B158" s="314"/>
      <c r="C158" s="339" t="s">
        <v>688</v>
      </c>
      <c r="D158" s="292"/>
      <c r="E158" s="292"/>
      <c r="F158" s="340" t="s">
        <v>625</v>
      </c>
      <c r="G158" s="292"/>
      <c r="H158" s="339" t="s">
        <v>689</v>
      </c>
      <c r="I158" s="339" t="s">
        <v>659</v>
      </c>
      <c r="J158" s="339"/>
      <c r="K158" s="335"/>
    </row>
    <row r="159" ht="15" customHeight="1">
      <c r="B159" s="341"/>
      <c r="C159" s="323"/>
      <c r="D159" s="323"/>
      <c r="E159" s="323"/>
      <c r="F159" s="323"/>
      <c r="G159" s="323"/>
      <c r="H159" s="323"/>
      <c r="I159" s="323"/>
      <c r="J159" s="323"/>
      <c r="K159" s="342"/>
    </row>
    <row r="160" ht="18.75" customHeight="1">
      <c r="B160" s="288"/>
      <c r="C160" s="292"/>
      <c r="D160" s="292"/>
      <c r="E160" s="292"/>
      <c r="F160" s="313"/>
      <c r="G160" s="292"/>
      <c r="H160" s="292"/>
      <c r="I160" s="292"/>
      <c r="J160" s="292"/>
      <c r="K160" s="288"/>
    </row>
    <row r="161" ht="18.75" customHeight="1">
      <c r="B161" s="299"/>
      <c r="C161" s="299"/>
      <c r="D161" s="299"/>
      <c r="E161" s="299"/>
      <c r="F161" s="299"/>
      <c r="G161" s="299"/>
      <c r="H161" s="299"/>
      <c r="I161" s="299"/>
      <c r="J161" s="299"/>
      <c r="K161" s="299"/>
    </row>
    <row r="162" ht="7.5" customHeight="1">
      <c r="B162" s="278"/>
      <c r="C162" s="279"/>
      <c r="D162" s="279"/>
      <c r="E162" s="279"/>
      <c r="F162" s="279"/>
      <c r="G162" s="279"/>
      <c r="H162" s="279"/>
      <c r="I162" s="279"/>
      <c r="J162" s="279"/>
      <c r="K162" s="280"/>
    </row>
    <row r="163" ht="45" customHeight="1">
      <c r="B163" s="281"/>
      <c r="C163" s="282" t="s">
        <v>690</v>
      </c>
      <c r="D163" s="282"/>
      <c r="E163" s="282"/>
      <c r="F163" s="282"/>
      <c r="G163" s="282"/>
      <c r="H163" s="282"/>
      <c r="I163" s="282"/>
      <c r="J163" s="282"/>
      <c r="K163" s="283"/>
    </row>
    <row r="164" ht="17.25" customHeight="1">
      <c r="B164" s="281"/>
      <c r="C164" s="306" t="s">
        <v>619</v>
      </c>
      <c r="D164" s="306"/>
      <c r="E164" s="306"/>
      <c r="F164" s="306" t="s">
        <v>620</v>
      </c>
      <c r="G164" s="343"/>
      <c r="H164" s="344" t="s">
        <v>109</v>
      </c>
      <c r="I164" s="344" t="s">
        <v>56</v>
      </c>
      <c r="J164" s="306" t="s">
        <v>621</v>
      </c>
      <c r="K164" s="283"/>
    </row>
    <row r="165" ht="17.25" customHeight="1">
      <c r="B165" s="284"/>
      <c r="C165" s="308" t="s">
        <v>622</v>
      </c>
      <c r="D165" s="308"/>
      <c r="E165" s="308"/>
      <c r="F165" s="309" t="s">
        <v>623</v>
      </c>
      <c r="G165" s="345"/>
      <c r="H165" s="346"/>
      <c r="I165" s="346"/>
      <c r="J165" s="308" t="s">
        <v>624</v>
      </c>
      <c r="K165" s="286"/>
    </row>
    <row r="166" ht="5.25" customHeight="1">
      <c r="B166" s="314"/>
      <c r="C166" s="311"/>
      <c r="D166" s="311"/>
      <c r="E166" s="311"/>
      <c r="F166" s="311"/>
      <c r="G166" s="312"/>
      <c r="H166" s="311"/>
      <c r="I166" s="311"/>
      <c r="J166" s="311"/>
      <c r="K166" s="335"/>
    </row>
    <row r="167" ht="15" customHeight="1">
      <c r="B167" s="314"/>
      <c r="C167" s="292" t="s">
        <v>628</v>
      </c>
      <c r="D167" s="292"/>
      <c r="E167" s="292"/>
      <c r="F167" s="313" t="s">
        <v>625</v>
      </c>
      <c r="G167" s="292"/>
      <c r="H167" s="292" t="s">
        <v>664</v>
      </c>
      <c r="I167" s="292" t="s">
        <v>627</v>
      </c>
      <c r="J167" s="292">
        <v>120</v>
      </c>
      <c r="K167" s="335"/>
    </row>
    <row r="168" ht="15" customHeight="1">
      <c r="B168" s="314"/>
      <c r="C168" s="292" t="s">
        <v>673</v>
      </c>
      <c r="D168" s="292"/>
      <c r="E168" s="292"/>
      <c r="F168" s="313" t="s">
        <v>625</v>
      </c>
      <c r="G168" s="292"/>
      <c r="H168" s="292" t="s">
        <v>674</v>
      </c>
      <c r="I168" s="292" t="s">
        <v>627</v>
      </c>
      <c r="J168" s="292" t="s">
        <v>675</v>
      </c>
      <c r="K168" s="335"/>
    </row>
    <row r="169" ht="15" customHeight="1">
      <c r="B169" s="314"/>
      <c r="C169" s="292" t="s">
        <v>574</v>
      </c>
      <c r="D169" s="292"/>
      <c r="E169" s="292"/>
      <c r="F169" s="313" t="s">
        <v>625</v>
      </c>
      <c r="G169" s="292"/>
      <c r="H169" s="292" t="s">
        <v>691</v>
      </c>
      <c r="I169" s="292" t="s">
        <v>627</v>
      </c>
      <c r="J169" s="292" t="s">
        <v>675</v>
      </c>
      <c r="K169" s="335"/>
    </row>
    <row r="170" ht="15" customHeight="1">
      <c r="B170" s="314"/>
      <c r="C170" s="292" t="s">
        <v>630</v>
      </c>
      <c r="D170" s="292"/>
      <c r="E170" s="292"/>
      <c r="F170" s="313" t="s">
        <v>631</v>
      </c>
      <c r="G170" s="292"/>
      <c r="H170" s="292" t="s">
        <v>691</v>
      </c>
      <c r="I170" s="292" t="s">
        <v>627</v>
      </c>
      <c r="J170" s="292">
        <v>50</v>
      </c>
      <c r="K170" s="335"/>
    </row>
    <row r="171" ht="15" customHeight="1">
      <c r="B171" s="314"/>
      <c r="C171" s="292" t="s">
        <v>633</v>
      </c>
      <c r="D171" s="292"/>
      <c r="E171" s="292"/>
      <c r="F171" s="313" t="s">
        <v>625</v>
      </c>
      <c r="G171" s="292"/>
      <c r="H171" s="292" t="s">
        <v>691</v>
      </c>
      <c r="I171" s="292" t="s">
        <v>635</v>
      </c>
      <c r="J171" s="292"/>
      <c r="K171" s="335"/>
    </row>
    <row r="172" ht="15" customHeight="1">
      <c r="B172" s="314"/>
      <c r="C172" s="292" t="s">
        <v>644</v>
      </c>
      <c r="D172" s="292"/>
      <c r="E172" s="292"/>
      <c r="F172" s="313" t="s">
        <v>631</v>
      </c>
      <c r="G172" s="292"/>
      <c r="H172" s="292" t="s">
        <v>691</v>
      </c>
      <c r="I172" s="292" t="s">
        <v>627</v>
      </c>
      <c r="J172" s="292">
        <v>50</v>
      </c>
      <c r="K172" s="335"/>
    </row>
    <row r="173" ht="15" customHeight="1">
      <c r="B173" s="314"/>
      <c r="C173" s="292" t="s">
        <v>652</v>
      </c>
      <c r="D173" s="292"/>
      <c r="E173" s="292"/>
      <c r="F173" s="313" t="s">
        <v>631</v>
      </c>
      <c r="G173" s="292"/>
      <c r="H173" s="292" t="s">
        <v>691</v>
      </c>
      <c r="I173" s="292" t="s">
        <v>627</v>
      </c>
      <c r="J173" s="292">
        <v>50</v>
      </c>
      <c r="K173" s="335"/>
    </row>
    <row r="174" ht="15" customHeight="1">
      <c r="B174" s="314"/>
      <c r="C174" s="292" t="s">
        <v>650</v>
      </c>
      <c r="D174" s="292"/>
      <c r="E174" s="292"/>
      <c r="F174" s="313" t="s">
        <v>631</v>
      </c>
      <c r="G174" s="292"/>
      <c r="H174" s="292" t="s">
        <v>691</v>
      </c>
      <c r="I174" s="292" t="s">
        <v>627</v>
      </c>
      <c r="J174" s="292">
        <v>50</v>
      </c>
      <c r="K174" s="335"/>
    </row>
    <row r="175" ht="15" customHeight="1">
      <c r="B175" s="314"/>
      <c r="C175" s="292" t="s">
        <v>108</v>
      </c>
      <c r="D175" s="292"/>
      <c r="E175" s="292"/>
      <c r="F175" s="313" t="s">
        <v>625</v>
      </c>
      <c r="G175" s="292"/>
      <c r="H175" s="292" t="s">
        <v>692</v>
      </c>
      <c r="I175" s="292" t="s">
        <v>693</v>
      </c>
      <c r="J175" s="292"/>
      <c r="K175" s="335"/>
    </row>
    <row r="176" ht="15" customHeight="1">
      <c r="B176" s="314"/>
      <c r="C176" s="292" t="s">
        <v>56</v>
      </c>
      <c r="D176" s="292"/>
      <c r="E176" s="292"/>
      <c r="F176" s="313" t="s">
        <v>625</v>
      </c>
      <c r="G176" s="292"/>
      <c r="H176" s="292" t="s">
        <v>694</v>
      </c>
      <c r="I176" s="292" t="s">
        <v>695</v>
      </c>
      <c r="J176" s="292">
        <v>1</v>
      </c>
      <c r="K176" s="335"/>
    </row>
    <row r="177" ht="15" customHeight="1">
      <c r="B177" s="314"/>
      <c r="C177" s="292" t="s">
        <v>52</v>
      </c>
      <c r="D177" s="292"/>
      <c r="E177" s="292"/>
      <c r="F177" s="313" t="s">
        <v>625</v>
      </c>
      <c r="G177" s="292"/>
      <c r="H177" s="292" t="s">
        <v>696</v>
      </c>
      <c r="I177" s="292" t="s">
        <v>627</v>
      </c>
      <c r="J177" s="292">
        <v>20</v>
      </c>
      <c r="K177" s="335"/>
    </row>
    <row r="178" ht="15" customHeight="1">
      <c r="B178" s="314"/>
      <c r="C178" s="292" t="s">
        <v>109</v>
      </c>
      <c r="D178" s="292"/>
      <c r="E178" s="292"/>
      <c r="F178" s="313" t="s">
        <v>625</v>
      </c>
      <c r="G178" s="292"/>
      <c r="H178" s="292" t="s">
        <v>697</v>
      </c>
      <c r="I178" s="292" t="s">
        <v>627</v>
      </c>
      <c r="J178" s="292">
        <v>255</v>
      </c>
      <c r="K178" s="335"/>
    </row>
    <row r="179" ht="15" customHeight="1">
      <c r="B179" s="314"/>
      <c r="C179" s="292" t="s">
        <v>110</v>
      </c>
      <c r="D179" s="292"/>
      <c r="E179" s="292"/>
      <c r="F179" s="313" t="s">
        <v>625</v>
      </c>
      <c r="G179" s="292"/>
      <c r="H179" s="292" t="s">
        <v>590</v>
      </c>
      <c r="I179" s="292" t="s">
        <v>627</v>
      </c>
      <c r="J179" s="292">
        <v>10</v>
      </c>
      <c r="K179" s="335"/>
    </row>
    <row r="180" ht="15" customHeight="1">
      <c r="B180" s="314"/>
      <c r="C180" s="292" t="s">
        <v>111</v>
      </c>
      <c r="D180" s="292"/>
      <c r="E180" s="292"/>
      <c r="F180" s="313" t="s">
        <v>625</v>
      </c>
      <c r="G180" s="292"/>
      <c r="H180" s="292" t="s">
        <v>698</v>
      </c>
      <c r="I180" s="292" t="s">
        <v>659</v>
      </c>
      <c r="J180" s="292"/>
      <c r="K180" s="335"/>
    </row>
    <row r="181" ht="15" customHeight="1">
      <c r="B181" s="314"/>
      <c r="C181" s="292" t="s">
        <v>699</v>
      </c>
      <c r="D181" s="292"/>
      <c r="E181" s="292"/>
      <c r="F181" s="313" t="s">
        <v>625</v>
      </c>
      <c r="G181" s="292"/>
      <c r="H181" s="292" t="s">
        <v>700</v>
      </c>
      <c r="I181" s="292" t="s">
        <v>659</v>
      </c>
      <c r="J181" s="292"/>
      <c r="K181" s="335"/>
    </row>
    <row r="182" ht="15" customHeight="1">
      <c r="B182" s="314"/>
      <c r="C182" s="292" t="s">
        <v>688</v>
      </c>
      <c r="D182" s="292"/>
      <c r="E182" s="292"/>
      <c r="F182" s="313" t="s">
        <v>625</v>
      </c>
      <c r="G182" s="292"/>
      <c r="H182" s="292" t="s">
        <v>701</v>
      </c>
      <c r="I182" s="292" t="s">
        <v>659</v>
      </c>
      <c r="J182" s="292"/>
      <c r="K182" s="335"/>
    </row>
    <row r="183" ht="15" customHeight="1">
      <c r="B183" s="314"/>
      <c r="C183" s="292" t="s">
        <v>113</v>
      </c>
      <c r="D183" s="292"/>
      <c r="E183" s="292"/>
      <c r="F183" s="313" t="s">
        <v>631</v>
      </c>
      <c r="G183" s="292"/>
      <c r="H183" s="292" t="s">
        <v>702</v>
      </c>
      <c r="I183" s="292" t="s">
        <v>627</v>
      </c>
      <c r="J183" s="292">
        <v>50</v>
      </c>
      <c r="K183" s="335"/>
    </row>
    <row r="184" ht="15" customHeight="1">
      <c r="B184" s="314"/>
      <c r="C184" s="292" t="s">
        <v>703</v>
      </c>
      <c r="D184" s="292"/>
      <c r="E184" s="292"/>
      <c r="F184" s="313" t="s">
        <v>631</v>
      </c>
      <c r="G184" s="292"/>
      <c r="H184" s="292" t="s">
        <v>704</v>
      </c>
      <c r="I184" s="292" t="s">
        <v>705</v>
      </c>
      <c r="J184" s="292"/>
      <c r="K184" s="335"/>
    </row>
    <row r="185" ht="15" customHeight="1">
      <c r="B185" s="314"/>
      <c r="C185" s="292" t="s">
        <v>706</v>
      </c>
      <c r="D185" s="292"/>
      <c r="E185" s="292"/>
      <c r="F185" s="313" t="s">
        <v>631</v>
      </c>
      <c r="G185" s="292"/>
      <c r="H185" s="292" t="s">
        <v>707</v>
      </c>
      <c r="I185" s="292" t="s">
        <v>705</v>
      </c>
      <c r="J185" s="292"/>
      <c r="K185" s="335"/>
    </row>
    <row r="186" ht="15" customHeight="1">
      <c r="B186" s="314"/>
      <c r="C186" s="292" t="s">
        <v>708</v>
      </c>
      <c r="D186" s="292"/>
      <c r="E186" s="292"/>
      <c r="F186" s="313" t="s">
        <v>631</v>
      </c>
      <c r="G186" s="292"/>
      <c r="H186" s="292" t="s">
        <v>709</v>
      </c>
      <c r="I186" s="292" t="s">
        <v>705</v>
      </c>
      <c r="J186" s="292"/>
      <c r="K186" s="335"/>
    </row>
    <row r="187" ht="15" customHeight="1">
      <c r="B187" s="314"/>
      <c r="C187" s="347" t="s">
        <v>710</v>
      </c>
      <c r="D187" s="292"/>
      <c r="E187" s="292"/>
      <c r="F187" s="313" t="s">
        <v>631</v>
      </c>
      <c r="G187" s="292"/>
      <c r="H187" s="292" t="s">
        <v>711</v>
      </c>
      <c r="I187" s="292" t="s">
        <v>712</v>
      </c>
      <c r="J187" s="348" t="s">
        <v>713</v>
      </c>
      <c r="K187" s="335"/>
    </row>
    <row r="188" ht="15" customHeight="1">
      <c r="B188" s="314"/>
      <c r="C188" s="298" t="s">
        <v>41</v>
      </c>
      <c r="D188" s="292"/>
      <c r="E188" s="292"/>
      <c r="F188" s="313" t="s">
        <v>625</v>
      </c>
      <c r="G188" s="292"/>
      <c r="H188" s="288" t="s">
        <v>714</v>
      </c>
      <c r="I188" s="292" t="s">
        <v>715</v>
      </c>
      <c r="J188" s="292"/>
      <c r="K188" s="335"/>
    </row>
    <row r="189" ht="15" customHeight="1">
      <c r="B189" s="314"/>
      <c r="C189" s="298" t="s">
        <v>716</v>
      </c>
      <c r="D189" s="292"/>
      <c r="E189" s="292"/>
      <c r="F189" s="313" t="s">
        <v>625</v>
      </c>
      <c r="G189" s="292"/>
      <c r="H189" s="292" t="s">
        <v>717</v>
      </c>
      <c r="I189" s="292" t="s">
        <v>659</v>
      </c>
      <c r="J189" s="292"/>
      <c r="K189" s="335"/>
    </row>
    <row r="190" ht="15" customHeight="1">
      <c r="B190" s="314"/>
      <c r="C190" s="298" t="s">
        <v>718</v>
      </c>
      <c r="D190" s="292"/>
      <c r="E190" s="292"/>
      <c r="F190" s="313" t="s">
        <v>625</v>
      </c>
      <c r="G190" s="292"/>
      <c r="H190" s="292" t="s">
        <v>719</v>
      </c>
      <c r="I190" s="292" t="s">
        <v>659</v>
      </c>
      <c r="J190" s="292"/>
      <c r="K190" s="335"/>
    </row>
    <row r="191" ht="15" customHeight="1">
      <c r="B191" s="314"/>
      <c r="C191" s="298" t="s">
        <v>720</v>
      </c>
      <c r="D191" s="292"/>
      <c r="E191" s="292"/>
      <c r="F191" s="313" t="s">
        <v>631</v>
      </c>
      <c r="G191" s="292"/>
      <c r="H191" s="292" t="s">
        <v>721</v>
      </c>
      <c r="I191" s="292" t="s">
        <v>659</v>
      </c>
      <c r="J191" s="292"/>
      <c r="K191" s="335"/>
    </row>
    <row r="192" ht="15" customHeight="1">
      <c r="B192" s="341"/>
      <c r="C192" s="349"/>
      <c r="D192" s="323"/>
      <c r="E192" s="323"/>
      <c r="F192" s="323"/>
      <c r="G192" s="323"/>
      <c r="H192" s="323"/>
      <c r="I192" s="323"/>
      <c r="J192" s="323"/>
      <c r="K192" s="342"/>
    </row>
    <row r="193" ht="18.75" customHeight="1">
      <c r="B193" s="288"/>
      <c r="C193" s="292"/>
      <c r="D193" s="292"/>
      <c r="E193" s="292"/>
      <c r="F193" s="313"/>
      <c r="G193" s="292"/>
      <c r="H193" s="292"/>
      <c r="I193" s="292"/>
      <c r="J193" s="292"/>
      <c r="K193" s="288"/>
    </row>
    <row r="194" ht="18.75" customHeight="1">
      <c r="B194" s="288"/>
      <c r="C194" s="292"/>
      <c r="D194" s="292"/>
      <c r="E194" s="292"/>
      <c r="F194" s="313"/>
      <c r="G194" s="292"/>
      <c r="H194" s="292"/>
      <c r="I194" s="292"/>
      <c r="J194" s="292"/>
      <c r="K194" s="288"/>
    </row>
    <row r="195" ht="18.75" customHeight="1">
      <c r="B195" s="299"/>
      <c r="C195" s="299"/>
      <c r="D195" s="299"/>
      <c r="E195" s="299"/>
      <c r="F195" s="299"/>
      <c r="G195" s="299"/>
      <c r="H195" s="299"/>
      <c r="I195" s="299"/>
      <c r="J195" s="299"/>
      <c r="K195" s="299"/>
    </row>
    <row r="196" ht="13.5">
      <c r="B196" s="278"/>
      <c r="C196" s="279"/>
      <c r="D196" s="279"/>
      <c r="E196" s="279"/>
      <c r="F196" s="279"/>
      <c r="G196" s="279"/>
      <c r="H196" s="279"/>
      <c r="I196" s="279"/>
      <c r="J196" s="279"/>
      <c r="K196" s="280"/>
    </row>
    <row r="197" ht="21">
      <c r="B197" s="281"/>
      <c r="C197" s="282" t="s">
        <v>722</v>
      </c>
      <c r="D197" s="282"/>
      <c r="E197" s="282"/>
      <c r="F197" s="282"/>
      <c r="G197" s="282"/>
      <c r="H197" s="282"/>
      <c r="I197" s="282"/>
      <c r="J197" s="282"/>
      <c r="K197" s="283"/>
    </row>
    <row r="198" ht="25.5" customHeight="1">
      <c r="B198" s="281"/>
      <c r="C198" s="350" t="s">
        <v>723</v>
      </c>
      <c r="D198" s="350"/>
      <c r="E198" s="350"/>
      <c r="F198" s="350" t="s">
        <v>724</v>
      </c>
      <c r="G198" s="351"/>
      <c r="H198" s="350" t="s">
        <v>725</v>
      </c>
      <c r="I198" s="350"/>
      <c r="J198" s="350"/>
      <c r="K198" s="283"/>
    </row>
    <row r="199" ht="5.25" customHeight="1">
      <c r="B199" s="314"/>
      <c r="C199" s="311"/>
      <c r="D199" s="311"/>
      <c r="E199" s="311"/>
      <c r="F199" s="311"/>
      <c r="G199" s="292"/>
      <c r="H199" s="311"/>
      <c r="I199" s="311"/>
      <c r="J199" s="311"/>
      <c r="K199" s="335"/>
    </row>
    <row r="200" ht="15" customHeight="1">
      <c r="B200" s="314"/>
      <c r="C200" s="292" t="s">
        <v>715</v>
      </c>
      <c r="D200" s="292"/>
      <c r="E200" s="292"/>
      <c r="F200" s="313" t="s">
        <v>42</v>
      </c>
      <c r="G200" s="292"/>
      <c r="H200" s="292" t="s">
        <v>726</v>
      </c>
      <c r="I200" s="292"/>
      <c r="J200" s="292"/>
      <c r="K200" s="335"/>
    </row>
    <row r="201" ht="15" customHeight="1">
      <c r="B201" s="314"/>
      <c r="C201" s="320"/>
      <c r="D201" s="292"/>
      <c r="E201" s="292"/>
      <c r="F201" s="313" t="s">
        <v>43</v>
      </c>
      <c r="G201" s="292"/>
      <c r="H201" s="292" t="s">
        <v>727</v>
      </c>
      <c r="I201" s="292"/>
      <c r="J201" s="292"/>
      <c r="K201" s="335"/>
    </row>
    <row r="202" ht="15" customHeight="1">
      <c r="B202" s="314"/>
      <c r="C202" s="320"/>
      <c r="D202" s="292"/>
      <c r="E202" s="292"/>
      <c r="F202" s="313" t="s">
        <v>46</v>
      </c>
      <c r="G202" s="292"/>
      <c r="H202" s="292" t="s">
        <v>728</v>
      </c>
      <c r="I202" s="292"/>
      <c r="J202" s="292"/>
      <c r="K202" s="335"/>
    </row>
    <row r="203" ht="15" customHeight="1">
      <c r="B203" s="314"/>
      <c r="C203" s="292"/>
      <c r="D203" s="292"/>
      <c r="E203" s="292"/>
      <c r="F203" s="313" t="s">
        <v>44</v>
      </c>
      <c r="G203" s="292"/>
      <c r="H203" s="292" t="s">
        <v>729</v>
      </c>
      <c r="I203" s="292"/>
      <c r="J203" s="292"/>
      <c r="K203" s="335"/>
    </row>
    <row r="204" ht="15" customHeight="1">
      <c r="B204" s="314"/>
      <c r="C204" s="292"/>
      <c r="D204" s="292"/>
      <c r="E204" s="292"/>
      <c r="F204" s="313" t="s">
        <v>45</v>
      </c>
      <c r="G204" s="292"/>
      <c r="H204" s="292" t="s">
        <v>730</v>
      </c>
      <c r="I204" s="292"/>
      <c r="J204" s="292"/>
      <c r="K204" s="335"/>
    </row>
    <row r="205" ht="15" customHeight="1">
      <c r="B205" s="314"/>
      <c r="C205" s="292"/>
      <c r="D205" s="292"/>
      <c r="E205" s="292"/>
      <c r="F205" s="313"/>
      <c r="G205" s="292"/>
      <c r="H205" s="292"/>
      <c r="I205" s="292"/>
      <c r="J205" s="292"/>
      <c r="K205" s="335"/>
    </row>
    <row r="206" ht="15" customHeight="1">
      <c r="B206" s="314"/>
      <c r="C206" s="292" t="s">
        <v>671</v>
      </c>
      <c r="D206" s="292"/>
      <c r="E206" s="292"/>
      <c r="F206" s="313" t="s">
        <v>78</v>
      </c>
      <c r="G206" s="292"/>
      <c r="H206" s="292" t="s">
        <v>731</v>
      </c>
      <c r="I206" s="292"/>
      <c r="J206" s="292"/>
      <c r="K206" s="335"/>
    </row>
    <row r="207" ht="15" customHeight="1">
      <c r="B207" s="314"/>
      <c r="C207" s="320"/>
      <c r="D207" s="292"/>
      <c r="E207" s="292"/>
      <c r="F207" s="313" t="s">
        <v>568</v>
      </c>
      <c r="G207" s="292"/>
      <c r="H207" s="292" t="s">
        <v>569</v>
      </c>
      <c r="I207" s="292"/>
      <c r="J207" s="292"/>
      <c r="K207" s="335"/>
    </row>
    <row r="208" ht="15" customHeight="1">
      <c r="B208" s="314"/>
      <c r="C208" s="292"/>
      <c r="D208" s="292"/>
      <c r="E208" s="292"/>
      <c r="F208" s="313" t="s">
        <v>566</v>
      </c>
      <c r="G208" s="292"/>
      <c r="H208" s="292" t="s">
        <v>732</v>
      </c>
      <c r="I208" s="292"/>
      <c r="J208" s="292"/>
      <c r="K208" s="335"/>
    </row>
    <row r="209" ht="15" customHeight="1">
      <c r="B209" s="352"/>
      <c r="C209" s="320"/>
      <c r="D209" s="320"/>
      <c r="E209" s="320"/>
      <c r="F209" s="313" t="s">
        <v>570</v>
      </c>
      <c r="G209" s="298"/>
      <c r="H209" s="339" t="s">
        <v>571</v>
      </c>
      <c r="I209" s="339"/>
      <c r="J209" s="339"/>
      <c r="K209" s="353"/>
    </row>
    <row r="210" ht="15" customHeight="1">
      <c r="B210" s="352"/>
      <c r="C210" s="320"/>
      <c r="D210" s="320"/>
      <c r="E210" s="320"/>
      <c r="F210" s="313" t="s">
        <v>572</v>
      </c>
      <c r="G210" s="298"/>
      <c r="H210" s="339" t="s">
        <v>733</v>
      </c>
      <c r="I210" s="339"/>
      <c r="J210" s="339"/>
      <c r="K210" s="353"/>
    </row>
    <row r="211" ht="15" customHeight="1">
      <c r="B211" s="352"/>
      <c r="C211" s="320"/>
      <c r="D211" s="320"/>
      <c r="E211" s="320"/>
      <c r="F211" s="354"/>
      <c r="G211" s="298"/>
      <c r="H211" s="355"/>
      <c r="I211" s="355"/>
      <c r="J211" s="355"/>
      <c r="K211" s="353"/>
    </row>
    <row r="212" ht="15" customHeight="1">
      <c r="B212" s="352"/>
      <c r="C212" s="292" t="s">
        <v>695</v>
      </c>
      <c r="D212" s="320"/>
      <c r="E212" s="320"/>
      <c r="F212" s="313">
        <v>1</v>
      </c>
      <c r="G212" s="298"/>
      <c r="H212" s="339" t="s">
        <v>734</v>
      </c>
      <c r="I212" s="339"/>
      <c r="J212" s="339"/>
      <c r="K212" s="353"/>
    </row>
    <row r="213" ht="15" customHeight="1">
      <c r="B213" s="352"/>
      <c r="C213" s="320"/>
      <c r="D213" s="320"/>
      <c r="E213" s="320"/>
      <c r="F213" s="313">
        <v>2</v>
      </c>
      <c r="G213" s="298"/>
      <c r="H213" s="339" t="s">
        <v>735</v>
      </c>
      <c r="I213" s="339"/>
      <c r="J213" s="339"/>
      <c r="K213" s="353"/>
    </row>
    <row r="214" ht="15" customHeight="1">
      <c r="B214" s="352"/>
      <c r="C214" s="320"/>
      <c r="D214" s="320"/>
      <c r="E214" s="320"/>
      <c r="F214" s="313">
        <v>3</v>
      </c>
      <c r="G214" s="298"/>
      <c r="H214" s="339" t="s">
        <v>736</v>
      </c>
      <c r="I214" s="339"/>
      <c r="J214" s="339"/>
      <c r="K214" s="353"/>
    </row>
    <row r="215" ht="15" customHeight="1">
      <c r="B215" s="352"/>
      <c r="C215" s="320"/>
      <c r="D215" s="320"/>
      <c r="E215" s="320"/>
      <c r="F215" s="313">
        <v>4</v>
      </c>
      <c r="G215" s="298"/>
      <c r="H215" s="339" t="s">
        <v>737</v>
      </c>
      <c r="I215" s="339"/>
      <c r="J215" s="339"/>
      <c r="K215" s="353"/>
    </row>
    <row r="216" ht="12.75" customHeight="1">
      <c r="B216" s="356"/>
      <c r="C216" s="357"/>
      <c r="D216" s="357"/>
      <c r="E216" s="357"/>
      <c r="F216" s="357"/>
      <c r="G216" s="357"/>
      <c r="H216" s="357"/>
      <c r="I216" s="357"/>
      <c r="J216" s="357"/>
      <c r="K216" s="358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Jana Nováková</dc:creator>
  <cp:lastModifiedBy>Jana Nováková</cp:lastModifiedBy>
  <dcterms:created xsi:type="dcterms:W3CDTF">2017-12-18T08:31:26Z</dcterms:created>
  <dcterms:modified xsi:type="dcterms:W3CDTF">2017-12-18T08:31:36Z</dcterms:modified>
</cp:coreProperties>
</file>